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9168" activeTab="0"/>
  </bookViews>
  <sheets>
    <sheet name="Bieu mau 09" sheetId="1" r:id="rId1"/>
    <sheet name="Bieu mau 10" sheetId="2" r:id="rId2"/>
    <sheet name="Biểu mẫu 11" sheetId="3" r:id="rId3"/>
    <sheet name="BM 11 nha an" sheetId="4" r:id="rId4"/>
    <sheet name="BM 11 nha o ban tru" sheetId="5" r:id="rId5"/>
    <sheet name="BM 11 nha VS" sheetId="6" r:id="rId6"/>
    <sheet name="BM 11 nguon nuoc ..." sheetId="7" r:id="rId7"/>
    <sheet name="BM 12 nhan su" sheetId="8" r:id="rId8"/>
  </sheets>
  <definedNames/>
  <calcPr fullCalcOnLoad="1"/>
</workbook>
</file>

<file path=xl/sharedStrings.xml><?xml version="1.0" encoding="utf-8"?>
<sst xmlns="http://schemas.openxmlformats.org/spreadsheetml/2006/main" count="328" uniqueCount="210">
  <si>
    <t>PHÒNG GD&amp;ĐT ĐIỆN BIÊN ĐÔNG</t>
  </si>
  <si>
    <t>TRƯỜNG PTDTBT THCS TÌA DÌNH</t>
  </si>
  <si>
    <t>THÔNG BÁO</t>
  </si>
  <si>
    <t>STT</t>
  </si>
  <si>
    <t>Nội dung</t>
  </si>
  <si>
    <t>Chia theo khối lớp</t>
  </si>
  <si>
    <t>Lớp 6</t>
  </si>
  <si>
    <t>Lớp 7</t>
  </si>
  <si>
    <t>Lớp 8</t>
  </si>
  <si>
    <t>Lớp 9</t>
  </si>
  <si>
    <t>I</t>
  </si>
  <si>
    <t>Điều kiện tuyển sinh</t>
  </si>
  <si>
    <t>II</t>
  </si>
  <si>
    <t>III</t>
  </si>
  <si>
    <t>IV</t>
  </si>
  <si>
    <t>V</t>
  </si>
  <si>
    <t>VI</t>
  </si>
  <si>
    <t>Khả năng học tập tiếp tục của học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</si>
  <si>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</si>
  <si>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</si>
  <si>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</si>
  <si>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và sức 
khỏe của học sinh dự kiến đạt được</t>
  </si>
  <si>
    <t>Biểu mẫu 09</t>
  </si>
  <si>
    <t>Tổng số</t>
  </si>
  <si>
    <t>Số học sinh chia theo hạnh kiểm</t>
  </si>
  <si>
    <t>Số học sinh chia theo học lực</t>
  </si>
  <si>
    <t>Tổng hợp kết quả cuối năm</t>
  </si>
  <si>
    <t>a</t>
  </si>
  <si>
    <t>b</t>
  </si>
  <si>
    <t>Cấp huyện</t>
  </si>
  <si>
    <t>Cấp tỉnh/thành phố</t>
  </si>
  <si>
    <t>Quốc gia, khu vực một số nước, quốc tế</t>
  </si>
  <si>
    <t>Số học sinh dự xét hoặc dự thi tốt nghiệp</t>
  </si>
  <si>
    <t>VII</t>
  </si>
  <si>
    <t>VIII</t>
  </si>
  <si>
    <t>Số học sinh nam/số học sinh nữ</t>
  </si>
  <si>
    <t>IX</t>
  </si>
  <si>
    <t>Số học sinh dân tộc thiểu số</t>
  </si>
  <si>
    <t>Thủ trưởng đơn vị</t>
  </si>
  <si>
    <t>(Ký tên và đóng dấu)</t>
  </si>
  <si>
    <t>Cam kết chất lượng giáo dục của trường trung học cơ sở và trường trung học phổ thông,
năm học 2019 - 2020</t>
  </si>
  <si>
    <t>Số học sinh được công nhận tốt nghiệp</t>
  </si>
  <si>
    <t>Số lượng</t>
  </si>
  <si>
    <t>Bình quân</t>
  </si>
  <si>
    <t>Biểu mẫu 11</t>
  </si>
  <si>
    <t>Số phòng học</t>
  </si>
  <si>
    <t>Loại phòng học</t>
  </si>
  <si>
    <t xml:space="preserve">Phòng học kiên cố </t>
  </si>
  <si>
    <t xml:space="preserve">Phòng học bán kiên cố </t>
  </si>
  <si>
    <t>Phòng học tạm</t>
  </si>
  <si>
    <t>Phòng học nhờ</t>
  </si>
  <si>
    <t>Số phòng học bộ môn</t>
  </si>
  <si>
    <t>Bình quân lớp/phòng học</t>
  </si>
  <si>
    <t>Số điểm trường</t>
  </si>
  <si>
    <t>Tổng số diện tích đất</t>
  </si>
  <si>
    <t>Tổng diện tích sân chơi, bãi tập (m2)</t>
  </si>
  <si>
    <t>Tổng diện tích các phòng</t>
  </si>
  <si>
    <t>Diện tích phòng học (m2)</t>
  </si>
  <si>
    <t>Diện tích phòng học bộ môn (m2)</t>
  </si>
  <si>
    <t>Diện tích thư viện (m2)</t>
  </si>
  <si>
    <t>Diện tích nhà tập đa năng (phòng giáo dục, rèn luyện thể chất) (m2)</t>
  </si>
  <si>
    <t>Diện tích phòng hoạt động Đoàn Đội, phòng truyền thống (m2)</t>
  </si>
  <si>
    <r>
      <t xml:space="preserve">Tổng số thiết bị dạy học tối thiểu
</t>
    </r>
    <r>
      <rPr>
        <sz val="12"/>
        <color indexed="8"/>
        <rFont val="Times New Roman"/>
        <family val="1"/>
      </rPr>
      <t>(Đơn vị tính: bộ)</t>
    </r>
  </si>
  <si>
    <t>Số bộ/lớp</t>
  </si>
  <si>
    <t>Tổng số thiết bị dạy học tối thiểu hiện có theo quy định</t>
  </si>
  <si>
    <t>1.1</t>
  </si>
  <si>
    <t>Khối lớp 6</t>
  </si>
  <si>
    <t>1.2</t>
  </si>
  <si>
    <t>Khối lớp 7</t>
  </si>
  <si>
    <t>Khối lớp 8</t>
  </si>
  <si>
    <t>1.3</t>
  </si>
  <si>
    <t>1.4</t>
  </si>
  <si>
    <t>Khối lớp 9</t>
  </si>
  <si>
    <t>Tổng số thiết bị dạy học tối thiểu còn thiếu so với quy định</t>
  </si>
  <si>
    <t>2.1</t>
  </si>
  <si>
    <t>2.2</t>
  </si>
  <si>
    <t>2.3</t>
  </si>
  <si>
    <t>2.4</t>
  </si>
  <si>
    <t>Khu vườn sinh vật, vườn địa lý (diện tích/thiết bị)</t>
  </si>
  <si>
    <t>…</t>
  </si>
  <si>
    <r>
      <t xml:space="preserve">Tổng số máy vi tính đang sử dụng phục vụ học tập
</t>
    </r>
    <r>
      <rPr>
        <sz val="12"/>
        <color indexed="8"/>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</si>
  <si>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</si>
  <si>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</si>
  <si>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</si>
  <si>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</si>
  <si>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</si>
  <si>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</si>
  <si>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</si>
  <si>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Tổng số thiết bị đang sử dụng</t>
  </si>
  <si>
    <t>Số m2/học sinh</t>
  </si>
  <si>
    <t xml:space="preserve">                                                                                                     Thủ trưởng đơn vị</t>
  </si>
  <si>
    <t xml:space="preserve">                                                                                                       (Ký tên và đóng dấu)</t>
  </si>
  <si>
    <t>X</t>
  </si>
  <si>
    <t>Phòng nghỉ cho học sinh bán trú</t>
  </si>
  <si>
    <t>XI</t>
  </si>
  <si>
    <t>Nhà bếp</t>
  </si>
  <si>
    <t>Nhà ăn</t>
  </si>
  <si>
    <t>Số lượng (m2)</t>
  </si>
  <si>
    <t xml:space="preserve">                                                                                       </t>
  </si>
  <si>
    <t>PHÒNG GD&amp;ĐT ĐIỆN BIÊN ĐÔNG                                                                             Biểu mẫu 11</t>
  </si>
  <si>
    <t>Số chỗ</t>
  </si>
  <si>
    <t>Diện tích bình quân/chỗ</t>
  </si>
  <si>
    <t>XII</t>
  </si>
  <si>
    <t>XIII</t>
  </si>
  <si>
    <t>Khu nội trú</t>
  </si>
  <si>
    <t>Số lượng phòng, tổng diện tích (m2)</t>
  </si>
  <si>
    <t>XIV</t>
  </si>
  <si>
    <t>Nhà vệ sinh</t>
  </si>
  <si>
    <t>Dùng cho giáo viên</t>
  </si>
  <si>
    <t>Dùng cho học sinh</t>
  </si>
  <si>
    <t>Đạt chuẩn vệ sinh</t>
  </si>
  <si>
    <t>Chưa đạt chuẩn vệ sinh</t>
  </si>
  <si>
    <t>Chung</t>
  </si>
  <si>
    <t>Nam/Nữ</t>
  </si>
  <si>
    <t>Nam/nữ</t>
  </si>
  <si>
    <t>Có</t>
  </si>
  <si>
    <t>Không</t>
  </si>
  <si>
    <t>XV</t>
  </si>
  <si>
    <t>Nguồn nước sinh hoạt hợp vệ sinh</t>
  </si>
  <si>
    <t>XVI</t>
  </si>
  <si>
    <t>Nguồn điện (lưới, phát điện riêng)</t>
  </si>
  <si>
    <t>XVII</t>
  </si>
  <si>
    <t>Kết nối internet</t>
  </si>
  <si>
    <t>XIX</t>
  </si>
  <si>
    <t>Tường rào xây</t>
  </si>
  <si>
    <t xml:space="preserve">                                                                                        Thủ trưởng đơn vị</t>
  </si>
  <si>
    <t xml:space="preserve">                                                                                          (Ký tên và đóng dấu)</t>
  </si>
  <si>
    <t>x</t>
  </si>
  <si>
    <t>1 = 50</t>
  </si>
  <si>
    <t>1 = 150</t>
  </si>
  <si>
    <t>Bình quân học sinh/lớp</t>
  </si>
  <si>
    <t>2 học sinh/bộ</t>
  </si>
  <si>
    <t>Trình độ đào tạo</t>
  </si>
  <si>
    <t>TS</t>
  </si>
  <si>
    <t>ThS</t>
  </si>
  <si>
    <t>ĐH</t>
  </si>
  <si>
    <t>CĐ</t>
  </si>
  <si>
    <t>TC</t>
  </si>
  <si>
    <t>Dưới TC</t>
  </si>
  <si>
    <t>Hạng chức danh nghề nghiệp</t>
  </si>
  <si>
    <t>Hạng III</t>
  </si>
  <si>
    <t>Hạng II</t>
  </si>
  <si>
    <t>Hạng I</t>
  </si>
  <si>
    <t>Chuẩn nghề nghiệp</t>
  </si>
  <si>
    <t>Xuất sắc</t>
  </si>
  <si>
    <t>Khá</t>
  </si>
  <si>
    <t>Trung bình</t>
  </si>
  <si>
    <t>Kém</t>
  </si>
  <si>
    <t>Tổng số giáo viên, cán bộ quản lý và nhân viên</t>
  </si>
  <si>
    <r>
      <t xml:space="preserve">Giáo viên
</t>
    </r>
    <r>
      <rPr>
        <sz val="12"/>
        <color indexed="8"/>
        <rFont val="Times New Roman"/>
        <family val="1"/>
      </rPr>
      <t>Trong đó số giáo viên dạy môn</t>
    </r>
  </si>
  <si>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</si>
  <si>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</si>
  <si>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</si>
  <si>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</si>
  <si>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</si>
  <si>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</si>
  <si>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</si>
  <si>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</si>
  <si>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</si>
  <si>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</si>
  <si>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</si>
  <si>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</si>
  <si>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</si>
  <si>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hỗ trợ giáo dục người khuyết tật</t>
  </si>
  <si>
    <t>Nhân viên công nghệ thông tin</t>
  </si>
  <si>
    <t>Biểu mẫu 12</t>
  </si>
  <si>
    <t>Hiện hành</t>
  </si>
  <si>
    <t>Nhân viên bảo vệ</t>
  </si>
  <si>
    <t>Sinh</t>
  </si>
  <si>
    <t>Địa</t>
  </si>
  <si>
    <t>Văn</t>
  </si>
  <si>
    <t>Lịch sử</t>
  </si>
  <si>
    <t>Tiếng anh</t>
  </si>
  <si>
    <t>Thể dục</t>
  </si>
  <si>
    <t>Lưu ban</t>
  </si>
  <si>
    <t>Tin học</t>
  </si>
  <si>
    <t>20/320</t>
  </si>
  <si>
    <t>Biểu mẫu 10</t>
  </si>
  <si>
    <t>CT  2018</t>
  </si>
  <si>
    <t>HTCTTH</t>
  </si>
  <si>
    <t>Quản lý học tối, ăn ngủ cho hs nội trú</t>
  </si>
  <si>
    <t>100% đảm bảo sức khỏe học tập</t>
  </si>
  <si>
    <t>99% học tập tiếp tục</t>
  </si>
  <si>
    <t>Phối hợp thường xuyên
Có thái độ học tập tự giác, tích cực</t>
  </si>
  <si>
    <t>Tốt</t>
  </si>
  <si>
    <t>Yếu</t>
  </si>
  <si>
    <t>Giỏi</t>
  </si>
  <si>
    <t>Lên lớp</t>
  </si>
  <si>
    <t>Học sinh giỏi</t>
  </si>
  <si>
    <t>Học sinh tiên tiến</t>
  </si>
  <si>
    <t>Thi lại</t>
  </si>
  <si>
    <t>Số học sinh thi đỗ đại học, cao đẳng</t>
  </si>
  <si>
    <t>Chuyển trường đến/đi</t>
  </si>
  <si>
    <t>Bỏ học (qua kỳ nghỉ hè năm trước và trong năm học)</t>
  </si>
  <si>
    <t>58/48</t>
  </si>
  <si>
    <t>50/34</t>
  </si>
  <si>
    <t>47/33</t>
  </si>
  <si>
    <t>40/27</t>
  </si>
  <si>
    <t>195/142</t>
  </si>
  <si>
    <r>
      <t>Số m</t>
    </r>
    <r>
      <rPr>
        <sz val="14"/>
        <color indexed="8"/>
        <rFont val="Times New Roman"/>
        <family val="1"/>
      </rPr>
      <t>²</t>
    </r>
    <r>
      <rPr>
        <sz val="12"/>
        <color theme="1"/>
        <rFont val="Times New Roman"/>
        <family val="2"/>
      </rPr>
      <t>/học sinh</t>
    </r>
  </si>
  <si>
    <t>Số học sinh đạt giải các kỳ thi học sinh giỏi</t>
  </si>
  <si>
    <t>Bị đuổi học (tỷ lệ so với tổng số)</t>
  </si>
  <si>
    <t>Kém (tỷ lệ so với tổng số)</t>
  </si>
  <si>
    <t>Tìa Dình, ngày 18 tháng 11 năm 2023</t>
  </si>
  <si>
    <t xml:space="preserve">                                                                                                     </t>
  </si>
  <si>
    <t xml:space="preserve">                                                                                                       </t>
  </si>
  <si>
    <t>Công khai thông tin về đội ngũ nhà giáo, cán bộ quản lý và nhân viên của trường trung học cơ sở và trường trung học phổ thông năm học 2022 - 2023</t>
  </si>
  <si>
    <t>Công khai thông tin cơ sở vật chất của trường trung học cơ sở và trường trung học phổ thông năm học 2022 - 2023</t>
  </si>
  <si>
    <t>Công khai thông tin cơ sở vật chất của trường trung học cơ sở và trường trung học phổ thông
năm học 2022 - 2023</t>
  </si>
  <si>
    <t>Cam kết chất lượng giáo dục của trường trung hoc cơ sở và trường trung học phổ thông,
năm học 2022 - 2023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</si>
</sst>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2"/>
      <color theme="1"/>
      <name val="Times New Roman"/>
      <family val="2"/>
    </font>
    <font>
      <sz val="12"/>
      <color indexed="8"/>
      <name val="Times New Roman"/>
      <family val="2"/>
    </font>
    <font>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2"/>
      <color indexed="8"/>
      <name val="Times New Roman"/>
      <family val="1"/>
    </font>
    <font>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i/>
      <sz val="12"/>
      <color theme="1"/>
      <name val="Times New Roman"/>
      <family val="1"/>
    </font>
    <font>
      <sz val="13"/>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Alignment="1">
      <alignment/>
    </xf>
    <xf numFmtId="0" fontId="35" fillId="0" borderId="0" xfId="0" applyFont="1" applyAlignment="1">
      <alignment/>
    </xf>
    <xf numFmtId="0" fontId="35" fillId="0" borderId="0" xfId="0" applyFont="1" applyAlignment="1">
      <alignment wrapText="1"/>
    </xf>
    <xf numFmtId="0" fontId="0" fillId="0" borderId="10" xfId="0" applyBorder="1" applyAlignment="1">
      <alignment/>
    </xf>
    <xf numFmtId="0" fontId="0" fillId="0" borderId="0" xfId="0" applyAlignment="1">
      <alignment horizontal="center"/>
    </xf>
    <xf numFmtId="0" fontId="0" fillId="0" borderId="10" xfId="0" applyBorder="1" applyAlignment="1">
      <alignment wrapText="1"/>
    </xf>
    <xf numFmtId="0" fontId="0" fillId="0" borderId="10" xfId="0" applyBorder="1" applyAlignment="1">
      <alignment horizontal="center" vertical="center"/>
    </xf>
    <xf numFmtId="0" fontId="0" fillId="0" borderId="0" xfId="0" applyAlignment="1">
      <alignment wrapText="1"/>
    </xf>
    <xf numFmtId="0" fontId="35" fillId="0" borderId="10" xfId="0" applyFont="1" applyBorder="1" applyAlignment="1">
      <alignment/>
    </xf>
    <xf numFmtId="0" fontId="35" fillId="0" borderId="10" xfId="0" applyFont="1" applyBorder="1" applyAlignment="1">
      <alignment wrapText="1"/>
    </xf>
    <xf numFmtId="0" fontId="35" fillId="0" borderId="10" xfId="0" applyFont="1" applyBorder="1" applyAlignment="1">
      <alignment horizontal="center" vertical="center"/>
    </xf>
    <xf numFmtId="0" fontId="35" fillId="0" borderId="0" xfId="0" applyFont="1" applyAlignment="1">
      <alignment/>
    </xf>
    <xf numFmtId="0" fontId="0" fillId="0" borderId="10" xfId="0" applyFont="1" applyBorder="1" applyAlignment="1">
      <alignment/>
    </xf>
    <xf numFmtId="0" fontId="37" fillId="0" borderId="0" xfId="0" applyFont="1" applyAlignment="1">
      <alignment/>
    </xf>
    <xf numFmtId="0" fontId="0" fillId="0" borderId="0" xfId="0" applyAlignment="1">
      <alignment/>
    </xf>
    <xf numFmtId="0" fontId="0" fillId="0" borderId="0" xfId="0" applyBorder="1" applyAlignment="1">
      <alignment/>
    </xf>
    <xf numFmtId="0" fontId="0" fillId="0" borderId="10" xfId="0" applyFill="1" applyBorder="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35" fillId="0" borderId="10" xfId="0" applyFont="1" applyBorder="1" applyAlignment="1">
      <alignment vertical="center" wrapText="1"/>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0" xfId="0" applyFill="1" applyAlignment="1">
      <alignment/>
    </xf>
    <xf numFmtId="0" fontId="0" fillId="0" borderId="10" xfId="0" applyBorder="1" applyAlignment="1">
      <alignment horizontal="center" vertical="center"/>
    </xf>
    <xf numFmtId="0" fontId="0" fillId="0" borderId="10" xfId="0" applyBorder="1" applyAlignment="1">
      <alignment horizontal="left" vertical="center" wrapText="1"/>
    </xf>
    <xf numFmtId="0" fontId="38" fillId="0" borderId="0" xfId="0" applyFont="1" applyAlignment="1">
      <alignment horizontal="left" vertical="center" wrapText="1"/>
    </xf>
    <xf numFmtId="0" fontId="0" fillId="0" borderId="10" xfId="0" applyBorder="1" applyAlignment="1">
      <alignment horizontal="center" vertical="center"/>
    </xf>
    <xf numFmtId="0" fontId="39" fillId="0" borderId="10" xfId="0" applyFont="1" applyBorder="1" applyAlignment="1">
      <alignment horizontal="center" vertical="center"/>
    </xf>
    <xf numFmtId="0" fontId="35" fillId="0" borderId="0" xfId="0" applyFont="1" applyAlignment="1">
      <alignment horizontal="center"/>
    </xf>
    <xf numFmtId="0" fontId="37" fillId="0" borderId="0" xfId="0" applyFont="1" applyAlignment="1">
      <alignment horizontal="center"/>
    </xf>
    <xf numFmtId="0" fontId="0" fillId="0" borderId="0" xfId="0" applyAlignment="1">
      <alignment horizontal="center"/>
    </xf>
    <xf numFmtId="0" fontId="35" fillId="0" borderId="0" xfId="0" applyFont="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7" fillId="0" borderId="0" xfId="0" applyFont="1" applyAlignment="1">
      <alignment horizontal="right"/>
    </xf>
    <xf numFmtId="0" fontId="0" fillId="0" borderId="0" xfId="0" applyAlignment="1">
      <alignment horizontal="left"/>
    </xf>
    <xf numFmtId="0" fontId="0" fillId="0" borderId="0" xfId="0"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0">
      <selection activeCell="H17" sqref="H17"/>
    </sheetView>
  </sheetViews>
  <sheetFormatPr defaultColWidth="9.00390625" defaultRowHeight="15.75"/>
  <cols>
    <col min="1" max="1" width="4.125" style="0" customWidth="1"/>
    <col min="2" max="2" width="36.75390625" style="0" customWidth="1"/>
    <col min="3" max="6" width="11.625" style="0" customWidth="1"/>
  </cols>
  <sheetData>
    <row r="1" spans="1:5" ht="15">
      <c r="A1" t="s">
        <v>0</v>
      </c>
      <c r="E1" t="s">
        <v>22</v>
      </c>
    </row>
    <row r="2" ht="15">
      <c r="A2" s="1" t="s">
        <v>1</v>
      </c>
    </row>
    <row r="4" spans="1:6" ht="15">
      <c r="A4" s="32" t="s">
        <v>2</v>
      </c>
      <c r="B4" s="32"/>
      <c r="C4" s="32"/>
      <c r="D4" s="32"/>
      <c r="E4" s="32"/>
      <c r="F4" s="32"/>
    </row>
    <row r="5" spans="1:6" ht="33" customHeight="1">
      <c r="A5" s="35" t="s">
        <v>209</v>
      </c>
      <c r="B5" s="35"/>
      <c r="C5" s="35"/>
      <c r="D5" s="35"/>
      <c r="E5" s="35"/>
      <c r="F5" s="35"/>
    </row>
    <row r="7" spans="1:6" ht="15">
      <c r="A7" s="36" t="s">
        <v>3</v>
      </c>
      <c r="B7" s="36" t="s">
        <v>4</v>
      </c>
      <c r="C7" s="38" t="s">
        <v>5</v>
      </c>
      <c r="D7" s="39"/>
      <c r="E7" s="39"/>
      <c r="F7" s="40"/>
    </row>
    <row r="8" spans="1:6" ht="15">
      <c r="A8" s="37"/>
      <c r="B8" s="37"/>
      <c r="C8" s="6" t="s">
        <v>6</v>
      </c>
      <c r="D8" s="6" t="s">
        <v>7</v>
      </c>
      <c r="E8" s="6" t="s">
        <v>8</v>
      </c>
      <c r="F8" s="6" t="s">
        <v>9</v>
      </c>
    </row>
    <row r="9" spans="1:6" ht="15">
      <c r="A9" s="6" t="s">
        <v>10</v>
      </c>
      <c r="B9" s="28" t="s">
        <v>11</v>
      </c>
      <c r="C9" s="28" t="s">
        <v>179</v>
      </c>
      <c r="D9" s="28"/>
      <c r="E9" s="28"/>
      <c r="F9" s="28"/>
    </row>
    <row r="10" spans="1:6" ht="30.75">
      <c r="A10" s="6" t="s">
        <v>12</v>
      </c>
      <c r="B10" s="28" t="s">
        <v>18</v>
      </c>
      <c r="C10" s="28" t="s">
        <v>178</v>
      </c>
      <c r="D10" s="28" t="s">
        <v>178</v>
      </c>
      <c r="E10" s="28" t="s">
        <v>178</v>
      </c>
      <c r="F10" s="28" t="s">
        <v>166</v>
      </c>
    </row>
    <row r="11" spans="1:6" ht="81" customHeight="1">
      <c r="A11" s="6" t="s">
        <v>13</v>
      </c>
      <c r="B11" s="28" t="s">
        <v>19</v>
      </c>
      <c r="C11" s="28" t="s">
        <v>183</v>
      </c>
      <c r="D11" s="28" t="s">
        <v>183</v>
      </c>
      <c r="E11" s="28" t="s">
        <v>183</v>
      </c>
      <c r="F11" s="28" t="s">
        <v>183</v>
      </c>
    </row>
    <row r="12" spans="1:6" ht="46.5">
      <c r="A12" s="6" t="s">
        <v>14</v>
      </c>
      <c r="B12" s="28" t="s">
        <v>20</v>
      </c>
      <c r="C12" s="28" t="s">
        <v>180</v>
      </c>
      <c r="D12" s="28" t="s">
        <v>180</v>
      </c>
      <c r="E12" s="28" t="s">
        <v>180</v>
      </c>
      <c r="F12" s="28" t="s">
        <v>180</v>
      </c>
    </row>
    <row r="13" spans="1:6" ht="66.75">
      <c r="A13" s="6" t="s">
        <v>15</v>
      </c>
      <c r="B13" s="28" t="s">
        <v>21</v>
      </c>
      <c r="C13" s="29" t="s">
        <v>181</v>
      </c>
      <c r="D13" s="28" t="s">
        <v>181</v>
      </c>
      <c r="E13" s="28" t="s">
        <v>181</v>
      </c>
      <c r="F13" s="28" t="s">
        <v>181</v>
      </c>
    </row>
    <row r="14" spans="1:6" ht="30.75">
      <c r="A14" s="6" t="s">
        <v>16</v>
      </c>
      <c r="B14" s="28" t="s">
        <v>17</v>
      </c>
      <c r="C14" s="28" t="s">
        <v>182</v>
      </c>
      <c r="D14" s="28" t="s">
        <v>182</v>
      </c>
      <c r="E14" s="28" t="s">
        <v>182</v>
      </c>
      <c r="F14" s="28" t="s">
        <v>182</v>
      </c>
    </row>
    <row r="17" spans="3:6" ht="15">
      <c r="C17" s="33" t="s">
        <v>203</v>
      </c>
      <c r="D17" s="33"/>
      <c r="E17" s="33"/>
      <c r="F17" s="33"/>
    </row>
    <row r="18" spans="3:6" ht="15">
      <c r="C18" s="34" t="s">
        <v>38</v>
      </c>
      <c r="D18" s="34"/>
      <c r="E18" s="34"/>
      <c r="F18" s="34"/>
    </row>
    <row r="19" spans="3:6" ht="15">
      <c r="C19" s="34" t="s">
        <v>39</v>
      </c>
      <c r="D19" s="34"/>
      <c r="E19" s="34"/>
      <c r="F19" s="34"/>
    </row>
  </sheetData>
  <sheetProtection/>
  <mergeCells count="8">
    <mergeCell ref="A4:F4"/>
    <mergeCell ref="C17:F17"/>
    <mergeCell ref="C18:F18"/>
    <mergeCell ref="C19:F19"/>
    <mergeCell ref="A5:F5"/>
    <mergeCell ref="A7:A8"/>
    <mergeCell ref="B7:B8"/>
    <mergeCell ref="C7:F7"/>
  </mergeCells>
  <printOptions/>
  <pageMargins left="0.49"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B50" sqref="B50"/>
    </sheetView>
  </sheetViews>
  <sheetFormatPr defaultColWidth="9.00390625" defaultRowHeight="15.75"/>
  <cols>
    <col min="1" max="1" width="4.75390625" style="0" customWidth="1"/>
    <col min="2" max="2" width="43.50390625" style="0" customWidth="1"/>
  </cols>
  <sheetData>
    <row r="1" spans="1:6" ht="15">
      <c r="A1" t="s">
        <v>0</v>
      </c>
      <c r="F1" t="s">
        <v>177</v>
      </c>
    </row>
    <row r="2" spans="1:2" ht="15">
      <c r="A2" s="1" t="s">
        <v>1</v>
      </c>
      <c r="B2" s="1"/>
    </row>
    <row r="4" spans="1:7" ht="15">
      <c r="A4" s="32" t="s">
        <v>2</v>
      </c>
      <c r="B4" s="32"/>
      <c r="C4" s="32"/>
      <c r="D4" s="32"/>
      <c r="E4" s="32"/>
      <c r="F4" s="32"/>
      <c r="G4" s="32"/>
    </row>
    <row r="5" spans="1:7" ht="15">
      <c r="A5" s="35" t="s">
        <v>40</v>
      </c>
      <c r="B5" s="35"/>
      <c r="C5" s="35"/>
      <c r="D5" s="35"/>
      <c r="E5" s="35"/>
      <c r="F5" s="35"/>
      <c r="G5" s="35"/>
    </row>
    <row r="7" spans="1:7" ht="15">
      <c r="A7" s="41" t="s">
        <v>3</v>
      </c>
      <c r="B7" s="41" t="s">
        <v>4</v>
      </c>
      <c r="C7" s="41" t="s">
        <v>23</v>
      </c>
      <c r="D7" s="41" t="s">
        <v>5</v>
      </c>
      <c r="E7" s="41"/>
      <c r="F7" s="41"/>
      <c r="G7" s="41"/>
    </row>
    <row r="8" spans="1:7" ht="15">
      <c r="A8" s="41"/>
      <c r="B8" s="41"/>
      <c r="C8" s="41"/>
      <c r="D8" s="6" t="s">
        <v>6</v>
      </c>
      <c r="E8" s="6" t="s">
        <v>7</v>
      </c>
      <c r="F8" s="6" t="s">
        <v>8</v>
      </c>
      <c r="G8" s="6" t="s">
        <v>9</v>
      </c>
    </row>
    <row r="9" spans="1:8" ht="15">
      <c r="A9" s="10" t="s">
        <v>10</v>
      </c>
      <c r="B9" s="8" t="s">
        <v>24</v>
      </c>
      <c r="C9" s="10">
        <f aca="true" t="shared" si="0" ref="C9:C17">SUM(D9:G9)</f>
        <v>337</v>
      </c>
      <c r="D9" s="10">
        <v>106</v>
      </c>
      <c r="E9" s="10">
        <v>84</v>
      </c>
      <c r="F9" s="10">
        <v>80</v>
      </c>
      <c r="G9" s="10">
        <v>67</v>
      </c>
      <c r="H9">
        <f>337-C9</f>
        <v>0</v>
      </c>
    </row>
    <row r="10" spans="1:7" ht="20.25" customHeight="1">
      <c r="A10" s="6">
        <v>1</v>
      </c>
      <c r="B10" s="20" t="s">
        <v>184</v>
      </c>
      <c r="C10" s="30">
        <f t="shared" si="0"/>
        <v>225</v>
      </c>
      <c r="D10" s="30">
        <v>84</v>
      </c>
      <c r="E10" s="30">
        <v>53</v>
      </c>
      <c r="F10" s="30">
        <v>46</v>
      </c>
      <c r="G10" s="30">
        <v>42</v>
      </c>
    </row>
    <row r="11" spans="1:7" ht="20.25" customHeight="1">
      <c r="A11" s="6">
        <v>2</v>
      </c>
      <c r="B11" s="28" t="s">
        <v>145</v>
      </c>
      <c r="C11" s="30">
        <f t="shared" si="0"/>
        <v>87</v>
      </c>
      <c r="D11" s="30">
        <v>19</v>
      </c>
      <c r="E11" s="30">
        <v>27</v>
      </c>
      <c r="F11" s="30">
        <v>24</v>
      </c>
      <c r="G11" s="30">
        <v>17</v>
      </c>
    </row>
    <row r="12" spans="1:7" ht="20.25" customHeight="1">
      <c r="A12" s="6">
        <v>3</v>
      </c>
      <c r="B12" s="20" t="s">
        <v>146</v>
      </c>
      <c r="C12" s="30">
        <f t="shared" si="0"/>
        <v>17</v>
      </c>
      <c r="D12" s="30">
        <v>3</v>
      </c>
      <c r="E12" s="30">
        <v>4</v>
      </c>
      <c r="F12" s="30">
        <v>4</v>
      </c>
      <c r="G12" s="30">
        <v>6</v>
      </c>
    </row>
    <row r="13" spans="1:7" ht="20.25" customHeight="1">
      <c r="A13" s="6">
        <v>4</v>
      </c>
      <c r="B13" s="20" t="s">
        <v>185</v>
      </c>
      <c r="C13" s="30">
        <f t="shared" si="0"/>
        <v>0</v>
      </c>
      <c r="D13" s="30"/>
      <c r="E13" s="30"/>
      <c r="F13" s="30"/>
      <c r="G13" s="30"/>
    </row>
    <row r="14" spans="1:8" ht="20.25" customHeight="1">
      <c r="A14" s="10" t="s">
        <v>12</v>
      </c>
      <c r="B14" s="8" t="s">
        <v>25</v>
      </c>
      <c r="C14" s="10">
        <f t="shared" si="0"/>
        <v>337</v>
      </c>
      <c r="D14" s="10">
        <v>106</v>
      </c>
      <c r="E14" s="10">
        <v>84</v>
      </c>
      <c r="F14" s="10">
        <v>80</v>
      </c>
      <c r="G14" s="10">
        <v>67</v>
      </c>
      <c r="H14">
        <f>337-C14</f>
        <v>0</v>
      </c>
    </row>
    <row r="15" spans="1:7" ht="21.75" customHeight="1">
      <c r="A15" s="6">
        <v>1</v>
      </c>
      <c r="B15" s="20" t="s">
        <v>186</v>
      </c>
      <c r="C15" s="30">
        <f t="shared" si="0"/>
        <v>20</v>
      </c>
      <c r="D15" s="30">
        <v>5</v>
      </c>
      <c r="E15" s="30">
        <v>5</v>
      </c>
      <c r="F15" s="30">
        <v>5</v>
      </c>
      <c r="G15" s="30">
        <v>5</v>
      </c>
    </row>
    <row r="16" spans="1:7" ht="21.75" customHeight="1">
      <c r="A16" s="6">
        <v>2</v>
      </c>
      <c r="B16" s="20" t="s">
        <v>145</v>
      </c>
      <c r="C16" s="30">
        <f t="shared" si="0"/>
        <v>144</v>
      </c>
      <c r="D16" s="30">
        <v>50</v>
      </c>
      <c r="E16" s="30">
        <v>39</v>
      </c>
      <c r="F16" s="30">
        <v>28</v>
      </c>
      <c r="G16" s="30">
        <v>27</v>
      </c>
    </row>
    <row r="17" spans="1:7" ht="21.75" customHeight="1">
      <c r="A17" s="6">
        <v>3</v>
      </c>
      <c r="B17" s="20" t="s">
        <v>146</v>
      </c>
      <c r="C17" s="30">
        <f t="shared" si="0"/>
        <v>160</v>
      </c>
      <c r="D17" s="30">
        <v>50</v>
      </c>
      <c r="E17" s="30">
        <v>36</v>
      </c>
      <c r="F17" s="30">
        <v>41</v>
      </c>
      <c r="G17" s="30">
        <v>33</v>
      </c>
    </row>
    <row r="18" spans="1:7" ht="21.75" customHeight="1">
      <c r="A18" s="6">
        <v>4</v>
      </c>
      <c r="B18" s="20" t="s">
        <v>185</v>
      </c>
      <c r="C18" s="30"/>
      <c r="D18" s="30"/>
      <c r="E18" s="30"/>
      <c r="F18" s="30"/>
      <c r="G18" s="30"/>
    </row>
    <row r="19" spans="1:7" ht="21.75" customHeight="1">
      <c r="A19" s="6">
        <v>5</v>
      </c>
      <c r="B19" s="20" t="s">
        <v>202</v>
      </c>
      <c r="C19" s="30"/>
      <c r="D19" s="30"/>
      <c r="E19" s="30"/>
      <c r="F19" s="30"/>
      <c r="G19" s="30"/>
    </row>
    <row r="20" spans="1:7" ht="15">
      <c r="A20" s="10" t="s">
        <v>13</v>
      </c>
      <c r="B20" s="8" t="s">
        <v>26</v>
      </c>
      <c r="C20" s="30">
        <f>C21</f>
        <v>337</v>
      </c>
      <c r="D20" s="30">
        <f>D21</f>
        <v>106</v>
      </c>
      <c r="E20" s="30">
        <f>E21</f>
        <v>84</v>
      </c>
      <c r="F20" s="30">
        <f>F21</f>
        <v>80</v>
      </c>
      <c r="G20" s="30">
        <f>G21</f>
        <v>67</v>
      </c>
    </row>
    <row r="21" spans="1:7" ht="25.5" customHeight="1">
      <c r="A21" s="6">
        <v>1</v>
      </c>
      <c r="B21" s="20" t="s">
        <v>187</v>
      </c>
      <c r="C21" s="30">
        <f>SUM(D21:G21)</f>
        <v>337</v>
      </c>
      <c r="D21" s="30">
        <v>106</v>
      </c>
      <c r="E21" s="30">
        <v>84</v>
      </c>
      <c r="F21" s="30">
        <v>80</v>
      </c>
      <c r="G21" s="30">
        <v>67</v>
      </c>
    </row>
    <row r="22" spans="1:7" ht="25.5" customHeight="1">
      <c r="A22" s="6" t="s">
        <v>27</v>
      </c>
      <c r="B22" s="20" t="s">
        <v>188</v>
      </c>
      <c r="C22" s="30">
        <f aca="true" t="shared" si="1" ref="C22:C34">SUM(D22:G22)</f>
        <v>20</v>
      </c>
      <c r="D22" s="30">
        <v>5</v>
      </c>
      <c r="E22" s="30">
        <v>5</v>
      </c>
      <c r="F22" s="30">
        <v>5</v>
      </c>
      <c r="G22" s="30">
        <v>5</v>
      </c>
    </row>
    <row r="23" spans="1:7" ht="25.5" customHeight="1">
      <c r="A23" s="6" t="s">
        <v>28</v>
      </c>
      <c r="B23" s="20" t="s">
        <v>189</v>
      </c>
      <c r="C23" s="30">
        <f t="shared" si="1"/>
        <v>144</v>
      </c>
      <c r="D23" s="30">
        <v>50</v>
      </c>
      <c r="E23" s="30">
        <v>39</v>
      </c>
      <c r="F23" s="30">
        <v>28</v>
      </c>
      <c r="G23" s="30">
        <v>27</v>
      </c>
    </row>
    <row r="24" spans="1:7" ht="25.5" customHeight="1">
      <c r="A24" s="6">
        <v>2</v>
      </c>
      <c r="B24" s="20" t="s">
        <v>190</v>
      </c>
      <c r="C24" s="30">
        <f>SUM(D24:G24)</f>
        <v>0</v>
      </c>
      <c r="D24" s="30">
        <v>0</v>
      </c>
      <c r="E24" s="30">
        <v>0</v>
      </c>
      <c r="F24" s="30">
        <v>0</v>
      </c>
      <c r="G24" s="30">
        <v>0</v>
      </c>
    </row>
    <row r="25" spans="1:7" ht="25.5" customHeight="1">
      <c r="A25" s="6">
        <v>3</v>
      </c>
      <c r="B25" s="20" t="s">
        <v>174</v>
      </c>
      <c r="C25" s="30">
        <f t="shared" si="1"/>
        <v>0</v>
      </c>
      <c r="D25" s="30">
        <v>0</v>
      </c>
      <c r="E25" s="30">
        <v>0</v>
      </c>
      <c r="F25" s="30">
        <v>0</v>
      </c>
      <c r="G25" s="30">
        <v>0</v>
      </c>
    </row>
    <row r="26" spans="1:7" ht="25.5" customHeight="1">
      <c r="A26" s="6">
        <v>4</v>
      </c>
      <c r="B26" s="20" t="s">
        <v>192</v>
      </c>
      <c r="C26" s="30">
        <f t="shared" si="1"/>
        <v>16</v>
      </c>
      <c r="D26" s="30">
        <v>1</v>
      </c>
      <c r="E26" s="30">
        <v>4</v>
      </c>
      <c r="F26" s="30">
        <v>4</v>
      </c>
      <c r="G26" s="30">
        <v>7</v>
      </c>
    </row>
    <row r="27" spans="1:7" ht="25.5" customHeight="1">
      <c r="A27" s="6">
        <v>5</v>
      </c>
      <c r="B27" s="20" t="s">
        <v>201</v>
      </c>
      <c r="C27" s="30">
        <f t="shared" si="1"/>
        <v>0</v>
      </c>
      <c r="D27" s="30">
        <v>0</v>
      </c>
      <c r="E27" s="30">
        <v>0</v>
      </c>
      <c r="F27" s="30">
        <v>0</v>
      </c>
      <c r="G27" s="30">
        <v>0</v>
      </c>
    </row>
    <row r="28" spans="1:7" ht="34.5" customHeight="1">
      <c r="A28" s="6">
        <v>6</v>
      </c>
      <c r="B28" s="20" t="s">
        <v>193</v>
      </c>
      <c r="C28" s="30">
        <f t="shared" si="1"/>
        <v>1</v>
      </c>
      <c r="D28" s="30">
        <v>1</v>
      </c>
      <c r="E28" s="30">
        <v>0</v>
      </c>
      <c r="F28" s="30">
        <v>0</v>
      </c>
      <c r="G28" s="30">
        <v>0</v>
      </c>
    </row>
    <row r="29" spans="1:7" ht="15">
      <c r="A29" s="10" t="s">
        <v>14</v>
      </c>
      <c r="B29" s="8" t="s">
        <v>200</v>
      </c>
      <c r="C29" s="30">
        <f>SUM(C30:C32)</f>
        <v>0</v>
      </c>
      <c r="D29" s="30">
        <f>SUM(D30:D32)</f>
        <v>0</v>
      </c>
      <c r="E29" s="30">
        <f>SUM(E30:E32)</f>
        <v>0</v>
      </c>
      <c r="F29" s="30">
        <f>SUM(F30:F32)</f>
        <v>0</v>
      </c>
      <c r="G29" s="30">
        <f>SUM(G30:G32)</f>
        <v>0</v>
      </c>
    </row>
    <row r="30" spans="1:7" ht="15">
      <c r="A30" s="6">
        <v>1</v>
      </c>
      <c r="B30" s="5" t="s">
        <v>29</v>
      </c>
      <c r="C30" s="30">
        <f t="shared" si="1"/>
        <v>0</v>
      </c>
      <c r="D30" s="30">
        <v>0</v>
      </c>
      <c r="E30" s="30">
        <v>0</v>
      </c>
      <c r="F30" s="30">
        <v>0</v>
      </c>
      <c r="G30" s="30">
        <v>0</v>
      </c>
    </row>
    <row r="31" spans="1:7" ht="15">
      <c r="A31" s="6">
        <v>2</v>
      </c>
      <c r="B31" s="5" t="s">
        <v>30</v>
      </c>
      <c r="C31" s="30">
        <f t="shared" si="1"/>
        <v>0</v>
      </c>
      <c r="D31" s="30">
        <v>0</v>
      </c>
      <c r="E31" s="30">
        <v>0</v>
      </c>
      <c r="F31" s="30">
        <v>0</v>
      </c>
      <c r="G31" s="30">
        <v>0</v>
      </c>
    </row>
    <row r="32" spans="1:7" ht="15">
      <c r="A32" s="6">
        <v>3</v>
      </c>
      <c r="B32" s="5" t="s">
        <v>31</v>
      </c>
      <c r="C32" s="30">
        <f t="shared" si="1"/>
        <v>0</v>
      </c>
      <c r="D32" s="30">
        <v>0</v>
      </c>
      <c r="E32" s="30">
        <v>0</v>
      </c>
      <c r="F32" s="30">
        <v>0</v>
      </c>
      <c r="G32" s="30">
        <v>0</v>
      </c>
    </row>
    <row r="33" spans="1:7" ht="15">
      <c r="A33" s="10" t="s">
        <v>15</v>
      </c>
      <c r="B33" s="8" t="s">
        <v>32</v>
      </c>
      <c r="C33" s="30">
        <f t="shared" si="1"/>
        <v>0</v>
      </c>
      <c r="D33" s="30"/>
      <c r="E33" s="30"/>
      <c r="F33" s="30"/>
      <c r="G33" s="30">
        <v>0</v>
      </c>
    </row>
    <row r="34" spans="1:7" ht="15">
      <c r="A34" s="10" t="s">
        <v>16</v>
      </c>
      <c r="B34" s="9" t="s">
        <v>41</v>
      </c>
      <c r="C34" s="30">
        <f t="shared" si="1"/>
        <v>0</v>
      </c>
      <c r="D34" s="30"/>
      <c r="E34" s="30"/>
      <c r="F34" s="30"/>
      <c r="G34" s="30">
        <v>0</v>
      </c>
    </row>
    <row r="35" spans="1:7" ht="21" customHeight="1">
      <c r="A35" s="6">
        <v>1</v>
      </c>
      <c r="B35" s="20" t="s">
        <v>186</v>
      </c>
      <c r="C35" s="30">
        <f aca="true" t="shared" si="2" ref="C35:C40">SUM(D35:G35)</f>
        <v>0</v>
      </c>
      <c r="D35" s="30"/>
      <c r="E35" s="30"/>
      <c r="F35" s="30"/>
      <c r="G35" s="30">
        <v>0</v>
      </c>
    </row>
    <row r="36" spans="1:7" ht="21" customHeight="1">
      <c r="A36" s="6">
        <v>2</v>
      </c>
      <c r="B36" s="20" t="s">
        <v>145</v>
      </c>
      <c r="C36" s="30">
        <f t="shared" si="2"/>
        <v>0</v>
      </c>
      <c r="D36" s="30"/>
      <c r="E36" s="30"/>
      <c r="F36" s="30"/>
      <c r="G36" s="30">
        <v>0</v>
      </c>
    </row>
    <row r="37" spans="1:7" ht="21" customHeight="1">
      <c r="A37" s="6">
        <v>3</v>
      </c>
      <c r="B37" s="20" t="s">
        <v>146</v>
      </c>
      <c r="C37" s="30">
        <f t="shared" si="2"/>
        <v>0</v>
      </c>
      <c r="D37" s="30"/>
      <c r="E37" s="30"/>
      <c r="F37" s="30"/>
      <c r="G37" s="30">
        <v>0</v>
      </c>
    </row>
    <row r="38" spans="1:7" ht="21" customHeight="1">
      <c r="A38" s="10" t="s">
        <v>33</v>
      </c>
      <c r="B38" s="21" t="s">
        <v>191</v>
      </c>
      <c r="C38" s="30">
        <f t="shared" si="2"/>
        <v>0</v>
      </c>
      <c r="D38" s="30"/>
      <c r="E38" s="30"/>
      <c r="F38" s="30"/>
      <c r="G38" s="30">
        <v>0</v>
      </c>
    </row>
    <row r="39" spans="1:7" ht="15">
      <c r="A39" s="10" t="s">
        <v>34</v>
      </c>
      <c r="B39" s="8" t="s">
        <v>35</v>
      </c>
      <c r="C39" s="30" t="s">
        <v>198</v>
      </c>
      <c r="D39" s="30" t="s">
        <v>194</v>
      </c>
      <c r="E39" s="30" t="s">
        <v>195</v>
      </c>
      <c r="F39" s="30" t="s">
        <v>196</v>
      </c>
      <c r="G39" s="30" t="s">
        <v>197</v>
      </c>
    </row>
    <row r="40" spans="1:7" ht="15">
      <c r="A40" s="10" t="s">
        <v>36</v>
      </c>
      <c r="B40" s="8" t="s">
        <v>37</v>
      </c>
      <c r="C40" s="30">
        <f t="shared" si="2"/>
        <v>337</v>
      </c>
      <c r="D40" s="30">
        <v>106</v>
      </c>
      <c r="E40" s="30">
        <v>84</v>
      </c>
      <c r="F40" s="30">
        <v>80</v>
      </c>
      <c r="G40" s="30">
        <v>67</v>
      </c>
    </row>
    <row r="41" spans="4:7" ht="15">
      <c r="D41" s="33" t="s">
        <v>203</v>
      </c>
      <c r="E41" s="33"/>
      <c r="F41" s="33"/>
      <c r="G41" s="33"/>
    </row>
    <row r="42" spans="4:7" ht="15">
      <c r="D42" s="34" t="s">
        <v>38</v>
      </c>
      <c r="E42" s="34"/>
      <c r="F42" s="34"/>
      <c r="G42" s="34"/>
    </row>
    <row r="43" spans="4:7" ht="15">
      <c r="D43" s="34" t="s">
        <v>39</v>
      </c>
      <c r="E43" s="34"/>
      <c r="F43" s="34"/>
      <c r="G43" s="34"/>
    </row>
  </sheetData>
  <sheetProtection/>
  <mergeCells count="9">
    <mergeCell ref="D41:G41"/>
    <mergeCell ref="D42:G42"/>
    <mergeCell ref="D43:G43"/>
    <mergeCell ref="A4:G4"/>
    <mergeCell ref="A5:G5"/>
    <mergeCell ref="A7:A8"/>
    <mergeCell ref="B7:B8"/>
    <mergeCell ref="D7:G7"/>
    <mergeCell ref="C7:C8"/>
  </mergeCells>
  <printOptions/>
  <pageMargins left="0.53" right="0.25" top="0.42" bottom="0.4" header="0.3" footer="0.3"/>
  <pageSetup fitToWidth="0" fitToHeight="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5" sqref="A5:D5"/>
    </sheetView>
  </sheetViews>
  <sheetFormatPr defaultColWidth="9.00390625" defaultRowHeight="15.75"/>
  <cols>
    <col min="1" max="1" width="4.50390625" style="0" customWidth="1"/>
    <col min="2" max="2" width="59.625" style="0" customWidth="1"/>
    <col min="3" max="3" width="26.625" style="0" customWidth="1"/>
    <col min="4" max="4" width="19.75390625" style="0" customWidth="1"/>
  </cols>
  <sheetData>
    <row r="1" spans="1:4" ht="15">
      <c r="A1" t="s">
        <v>0</v>
      </c>
      <c r="D1" t="s">
        <v>44</v>
      </c>
    </row>
    <row r="2" spans="1:2" ht="15">
      <c r="A2" s="1" t="s">
        <v>1</v>
      </c>
      <c r="B2" s="1"/>
    </row>
    <row r="4" spans="1:7" ht="15">
      <c r="A4" s="32" t="s">
        <v>2</v>
      </c>
      <c r="B4" s="32"/>
      <c r="C4" s="32"/>
      <c r="D4" s="32"/>
      <c r="E4" s="11"/>
      <c r="F4" s="11"/>
      <c r="G4" s="11"/>
    </row>
    <row r="5" spans="1:7" ht="32.25" customHeight="1">
      <c r="A5" s="35" t="s">
        <v>208</v>
      </c>
      <c r="B5" s="35"/>
      <c r="C5" s="35"/>
      <c r="D5" s="35"/>
      <c r="E5" s="2"/>
      <c r="F5" s="2"/>
      <c r="G5" s="2"/>
    </row>
    <row r="7" spans="1:4" ht="15">
      <c r="A7" s="10" t="s">
        <v>3</v>
      </c>
      <c r="B7" s="10" t="s">
        <v>4</v>
      </c>
      <c r="C7" s="10" t="s">
        <v>42</v>
      </c>
      <c r="D7" s="10" t="s">
        <v>43</v>
      </c>
    </row>
    <row r="8" spans="1:4" ht="18">
      <c r="A8" s="10" t="s">
        <v>10</v>
      </c>
      <c r="B8" s="3" t="s">
        <v>45</v>
      </c>
      <c r="C8" s="30">
        <v>10</v>
      </c>
      <c r="D8" s="30" t="s">
        <v>199</v>
      </c>
    </row>
    <row r="9" spans="1:4" ht="15">
      <c r="A9" s="10" t="s">
        <v>12</v>
      </c>
      <c r="B9" s="3" t="s">
        <v>46</v>
      </c>
      <c r="C9" s="30"/>
      <c r="D9" s="30"/>
    </row>
    <row r="10" spans="1:4" ht="15">
      <c r="A10" s="30">
        <v>1</v>
      </c>
      <c r="B10" s="3" t="s">
        <v>47</v>
      </c>
      <c r="C10" s="30">
        <v>4</v>
      </c>
      <c r="D10" s="30">
        <v>1.2</v>
      </c>
    </row>
    <row r="11" spans="1:4" ht="15">
      <c r="A11" s="30">
        <v>2</v>
      </c>
      <c r="B11" s="3" t="s">
        <v>48</v>
      </c>
      <c r="C11" s="30">
        <v>6</v>
      </c>
      <c r="D11" s="30">
        <v>1.2</v>
      </c>
    </row>
    <row r="12" spans="1:4" ht="15">
      <c r="A12" s="30">
        <v>3</v>
      </c>
      <c r="B12" s="3" t="s">
        <v>49</v>
      </c>
      <c r="C12" s="30"/>
      <c r="D12" s="30"/>
    </row>
    <row r="13" spans="1:4" ht="15">
      <c r="A13" s="30">
        <v>4</v>
      </c>
      <c r="B13" s="3" t="s">
        <v>50</v>
      </c>
      <c r="C13" s="30"/>
      <c r="D13" s="30"/>
    </row>
    <row r="14" spans="1:10" ht="15">
      <c r="A14" s="30">
        <v>5</v>
      </c>
      <c r="B14" s="3" t="s">
        <v>51</v>
      </c>
      <c r="C14" s="30">
        <v>2</v>
      </c>
      <c r="D14" s="30">
        <v>1.2</v>
      </c>
      <c r="J14">
        <f>60/35</f>
        <v>1.7142857142857142</v>
      </c>
    </row>
    <row r="15" spans="1:10" ht="15">
      <c r="A15" s="30">
        <v>7</v>
      </c>
      <c r="B15" s="3" t="s">
        <v>52</v>
      </c>
      <c r="C15" s="30">
        <v>1</v>
      </c>
      <c r="D15" s="30">
        <v>1.2</v>
      </c>
      <c r="J15">
        <f>42/35</f>
        <v>1.2</v>
      </c>
    </row>
    <row r="16" spans="1:11" ht="15">
      <c r="A16" s="30">
        <v>8</v>
      </c>
      <c r="B16" s="3" t="s">
        <v>130</v>
      </c>
      <c r="C16" s="30">
        <v>35</v>
      </c>
      <c r="D16" s="30">
        <v>1</v>
      </c>
      <c r="K16">
        <f>310/9</f>
        <v>34.44444444444444</v>
      </c>
    </row>
    <row r="17" spans="1:8" ht="15">
      <c r="A17" s="10" t="s">
        <v>13</v>
      </c>
      <c r="B17" s="8" t="s">
        <v>53</v>
      </c>
      <c r="C17" s="30">
        <v>1</v>
      </c>
      <c r="D17" s="30">
        <v>32.3</v>
      </c>
      <c r="H17">
        <f>342</f>
        <v>342</v>
      </c>
    </row>
    <row r="18" spans="1:10" ht="15">
      <c r="A18" s="10" t="s">
        <v>14</v>
      </c>
      <c r="B18" s="8" t="s">
        <v>54</v>
      </c>
      <c r="C18" s="30">
        <v>2</v>
      </c>
      <c r="D18" s="30">
        <v>10000</v>
      </c>
      <c r="J18">
        <f>10000/310</f>
        <v>32.25806451612903</v>
      </c>
    </row>
    <row r="19" spans="1:4" ht="18">
      <c r="A19" s="10" t="s">
        <v>15</v>
      </c>
      <c r="B19" s="8" t="s">
        <v>55</v>
      </c>
      <c r="C19" s="30">
        <v>2</v>
      </c>
      <c r="D19" s="31">
        <v>2500</v>
      </c>
    </row>
    <row r="20" spans="1:8" ht="15">
      <c r="A20" s="10" t="s">
        <v>16</v>
      </c>
      <c r="B20" s="8" t="s">
        <v>56</v>
      </c>
      <c r="C20" s="30"/>
      <c r="D20" s="30"/>
      <c r="G20">
        <f>42*9</f>
        <v>378</v>
      </c>
      <c r="H20">
        <f>6.8*8</f>
        <v>54.4</v>
      </c>
    </row>
    <row r="21" spans="1:4" ht="15">
      <c r="A21" s="30">
        <v>1</v>
      </c>
      <c r="B21" s="12" t="s">
        <v>57</v>
      </c>
      <c r="C21" s="30">
        <v>10</v>
      </c>
      <c r="D21" s="30">
        <v>320</v>
      </c>
    </row>
    <row r="22" spans="1:4" ht="15">
      <c r="A22" s="30">
        <v>2</v>
      </c>
      <c r="B22" s="12" t="s">
        <v>58</v>
      </c>
      <c r="C22" s="30">
        <v>2</v>
      </c>
      <c r="D22" s="30">
        <v>150</v>
      </c>
    </row>
    <row r="23" spans="1:4" ht="15">
      <c r="A23" s="30">
        <v>3</v>
      </c>
      <c r="B23" s="12" t="s">
        <v>59</v>
      </c>
      <c r="C23" s="30">
        <v>1</v>
      </c>
      <c r="D23" s="30">
        <v>42</v>
      </c>
    </row>
    <row r="24" spans="1:4" ht="15">
      <c r="A24" s="30">
        <v>4</v>
      </c>
      <c r="B24" s="12" t="s">
        <v>60</v>
      </c>
      <c r="C24" s="30">
        <v>0</v>
      </c>
      <c r="D24" s="30"/>
    </row>
    <row r="25" spans="1:4" ht="15">
      <c r="A25" s="30">
        <v>5</v>
      </c>
      <c r="B25" s="12" t="s">
        <v>61</v>
      </c>
      <c r="C25" s="30">
        <v>1</v>
      </c>
      <c r="D25" s="30">
        <v>18</v>
      </c>
    </row>
    <row r="26" spans="1:4" ht="46.5">
      <c r="A26" s="10" t="s">
        <v>33</v>
      </c>
      <c r="B26" s="9" t="s">
        <v>62</v>
      </c>
      <c r="C26" s="30"/>
      <c r="D26" s="30" t="s">
        <v>63</v>
      </c>
    </row>
    <row r="27" spans="1:4" ht="15">
      <c r="A27" s="30">
        <v>1</v>
      </c>
      <c r="B27" s="12" t="s">
        <v>64</v>
      </c>
      <c r="C27" s="30"/>
      <c r="D27" s="30"/>
    </row>
    <row r="28" spans="1:4" ht="15">
      <c r="A28" s="30" t="s">
        <v>65</v>
      </c>
      <c r="B28" s="12" t="s">
        <v>66</v>
      </c>
      <c r="C28" s="30"/>
      <c r="D28" s="30"/>
    </row>
    <row r="29" spans="1:4" ht="15">
      <c r="A29" s="30" t="s">
        <v>67</v>
      </c>
      <c r="B29" s="12" t="s">
        <v>68</v>
      </c>
      <c r="C29" s="30"/>
      <c r="D29" s="30"/>
    </row>
    <row r="30" spans="1:4" ht="15">
      <c r="A30" s="30" t="s">
        <v>70</v>
      </c>
      <c r="B30" s="12" t="s">
        <v>69</v>
      </c>
      <c r="C30" s="30"/>
      <c r="D30" s="30"/>
    </row>
    <row r="31" spans="1:4" ht="15">
      <c r="A31" s="30" t="s">
        <v>71</v>
      </c>
      <c r="B31" s="12" t="s">
        <v>72</v>
      </c>
      <c r="C31" s="30"/>
      <c r="D31" s="30"/>
    </row>
    <row r="32" spans="1:4" ht="15">
      <c r="A32" s="30">
        <v>2</v>
      </c>
      <c r="B32" s="12" t="s">
        <v>73</v>
      </c>
      <c r="C32" s="30"/>
      <c r="D32" s="30"/>
    </row>
    <row r="33" spans="1:4" ht="15">
      <c r="A33" s="30" t="s">
        <v>74</v>
      </c>
      <c r="B33" s="12" t="s">
        <v>66</v>
      </c>
      <c r="C33" s="30"/>
      <c r="D33" s="30"/>
    </row>
    <row r="34" spans="1:4" ht="15">
      <c r="A34" s="30" t="s">
        <v>75</v>
      </c>
      <c r="B34" s="12" t="s">
        <v>68</v>
      </c>
      <c r="C34" s="30"/>
      <c r="D34" s="30"/>
    </row>
    <row r="35" spans="1:4" ht="15">
      <c r="A35" s="30" t="s">
        <v>76</v>
      </c>
      <c r="B35" s="12" t="s">
        <v>69</v>
      </c>
      <c r="C35" s="30"/>
      <c r="D35" s="30"/>
    </row>
    <row r="36" spans="1:4" ht="15">
      <c r="A36" s="30" t="s">
        <v>77</v>
      </c>
      <c r="B36" s="12" t="s">
        <v>72</v>
      </c>
      <c r="C36" s="30"/>
      <c r="D36" s="30"/>
    </row>
    <row r="37" spans="1:4" ht="15">
      <c r="A37" s="30">
        <v>3</v>
      </c>
      <c r="B37" s="12" t="s">
        <v>78</v>
      </c>
      <c r="C37" s="30"/>
      <c r="D37" s="30"/>
    </row>
    <row r="38" spans="1:4" ht="15">
      <c r="A38" s="30">
        <v>4</v>
      </c>
      <c r="B38" s="12" t="s">
        <v>79</v>
      </c>
      <c r="C38" s="30"/>
      <c r="D38" s="30"/>
    </row>
    <row r="39" spans="1:8" ht="46.5">
      <c r="A39" s="10" t="s">
        <v>34</v>
      </c>
      <c r="B39" s="9" t="s">
        <v>80</v>
      </c>
      <c r="C39" s="30">
        <v>21</v>
      </c>
      <c r="D39" s="30" t="s">
        <v>131</v>
      </c>
      <c r="G39" s="17"/>
      <c r="H39">
        <f>35/20</f>
        <v>1.75</v>
      </c>
    </row>
    <row r="40" spans="1:4" ht="15">
      <c r="A40" s="10" t="s">
        <v>36</v>
      </c>
      <c r="B40" s="8" t="s">
        <v>81</v>
      </c>
      <c r="C40" s="30"/>
      <c r="D40" s="30" t="s">
        <v>82</v>
      </c>
    </row>
    <row r="41" spans="1:4" ht="15">
      <c r="A41" s="30">
        <v>1</v>
      </c>
      <c r="B41" s="12" t="s">
        <v>83</v>
      </c>
      <c r="C41" s="30">
        <v>2</v>
      </c>
      <c r="D41" s="30"/>
    </row>
    <row r="42" spans="1:8" ht="15">
      <c r="A42" s="30">
        <v>2</v>
      </c>
      <c r="B42" s="12" t="s">
        <v>84</v>
      </c>
      <c r="C42" s="30">
        <v>2</v>
      </c>
      <c r="D42" s="30">
        <v>0.22</v>
      </c>
      <c r="H42">
        <f>2/9</f>
        <v>0.2222222222222222</v>
      </c>
    </row>
    <row r="43" spans="1:4" ht="15">
      <c r="A43" s="30">
        <v>3</v>
      </c>
      <c r="B43" s="12" t="s">
        <v>85</v>
      </c>
      <c r="C43" s="30">
        <v>0</v>
      </c>
      <c r="D43" s="30"/>
    </row>
    <row r="44" spans="1:4" ht="15">
      <c r="A44" s="30">
        <v>4</v>
      </c>
      <c r="B44" s="12" t="s">
        <v>86</v>
      </c>
      <c r="C44" s="30">
        <v>6</v>
      </c>
      <c r="D44" s="30">
        <v>0.7</v>
      </c>
    </row>
    <row r="45" spans="1:4" ht="15">
      <c r="A45" s="30">
        <v>5</v>
      </c>
      <c r="B45" s="12" t="s">
        <v>87</v>
      </c>
      <c r="C45" s="30"/>
      <c r="D45" s="30"/>
    </row>
    <row r="46" spans="1:4" ht="15">
      <c r="A46" s="30">
        <v>6</v>
      </c>
      <c r="B46" s="12" t="s">
        <v>79</v>
      </c>
      <c r="C46" s="30"/>
      <c r="D46" s="30"/>
    </row>
    <row r="47" spans="1:4" ht="15">
      <c r="A47" s="30"/>
      <c r="B47" s="3"/>
      <c r="C47" s="30"/>
      <c r="D47" s="30"/>
    </row>
    <row r="48" spans="1:4" ht="15">
      <c r="A48" s="10" t="s">
        <v>36</v>
      </c>
      <c r="B48" s="8" t="s">
        <v>88</v>
      </c>
      <c r="C48" s="30"/>
      <c r="D48" s="30" t="s">
        <v>82</v>
      </c>
    </row>
    <row r="49" spans="1:4" ht="15">
      <c r="A49" s="30">
        <v>1</v>
      </c>
      <c r="B49" s="12" t="s">
        <v>83</v>
      </c>
      <c r="C49" s="30"/>
      <c r="D49" s="30"/>
    </row>
    <row r="50" spans="1:4" ht="15">
      <c r="A50" s="30">
        <v>2</v>
      </c>
      <c r="B50" s="12" t="s">
        <v>84</v>
      </c>
      <c r="C50" s="30"/>
      <c r="D50" s="30"/>
    </row>
    <row r="51" spans="1:4" ht="15">
      <c r="A51" s="30">
        <v>3</v>
      </c>
      <c r="B51" s="12" t="s">
        <v>85</v>
      </c>
      <c r="C51" s="30"/>
      <c r="D51" s="30"/>
    </row>
    <row r="52" spans="1:8" ht="15">
      <c r="A52" s="30">
        <v>4</v>
      </c>
      <c r="B52" s="12" t="s">
        <v>86</v>
      </c>
      <c r="C52" s="30">
        <v>8</v>
      </c>
      <c r="D52" s="30">
        <v>8</v>
      </c>
      <c r="H52">
        <f>8/10%</f>
        <v>80</v>
      </c>
    </row>
    <row r="53" spans="1:4" ht="15">
      <c r="A53" s="30">
        <v>5</v>
      </c>
      <c r="B53" s="12" t="s">
        <v>87</v>
      </c>
      <c r="C53" s="30"/>
      <c r="D53" s="30"/>
    </row>
    <row r="54" spans="1:4" ht="15">
      <c r="A54" s="30">
        <v>6</v>
      </c>
      <c r="B54" s="12" t="s">
        <v>79</v>
      </c>
      <c r="C54" s="30"/>
      <c r="D54" s="30"/>
    </row>
    <row r="56" spans="2:6" ht="15">
      <c r="B56" s="13"/>
      <c r="C56" s="33" t="s">
        <v>203</v>
      </c>
      <c r="D56" s="33"/>
      <c r="E56" s="13"/>
      <c r="F56" s="13"/>
    </row>
    <row r="57" spans="2:6" ht="15">
      <c r="B57" s="14" t="s">
        <v>204</v>
      </c>
      <c r="C57" s="34" t="s">
        <v>38</v>
      </c>
      <c r="D57" s="34"/>
      <c r="E57" s="14"/>
      <c r="F57" s="14"/>
    </row>
    <row r="58" spans="2:6" ht="15">
      <c r="B58" s="14" t="s">
        <v>205</v>
      </c>
      <c r="C58" s="34" t="s">
        <v>39</v>
      </c>
      <c r="D58" s="34"/>
      <c r="E58" s="14"/>
      <c r="F58" s="14"/>
    </row>
  </sheetData>
  <sheetProtection/>
  <mergeCells count="5">
    <mergeCell ref="A4:D4"/>
    <mergeCell ref="A5:D5"/>
    <mergeCell ref="C56:D56"/>
    <mergeCell ref="C57:D57"/>
    <mergeCell ref="C58:D58"/>
  </mergeCells>
  <printOptions/>
  <pageMargins left="0.57" right="0.61" top="0.68" bottom="0.75" header="0.3" footer="0.3"/>
  <pageSetup fitToWidth="0" fitToHeight="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A5" sqref="A5:C5"/>
    </sheetView>
  </sheetViews>
  <sheetFormatPr defaultColWidth="9.00390625" defaultRowHeight="15.75"/>
  <cols>
    <col min="1" max="1" width="5.75390625" style="0" customWidth="1"/>
    <col min="2" max="2" width="18.75390625" style="0" customWidth="1"/>
    <col min="3" max="3" width="57.75390625" style="0" customWidth="1"/>
  </cols>
  <sheetData>
    <row r="1" spans="1:4" ht="15">
      <c r="A1" s="43" t="s">
        <v>99</v>
      </c>
      <c r="B1" s="43"/>
      <c r="C1" s="43"/>
      <c r="D1" s="4" t="s">
        <v>98</v>
      </c>
    </row>
    <row r="2" spans="1:2" ht="15">
      <c r="A2" s="1" t="s">
        <v>1</v>
      </c>
      <c r="B2" s="1"/>
    </row>
    <row r="4" spans="1:4" ht="15">
      <c r="A4" s="32" t="s">
        <v>2</v>
      </c>
      <c r="B4" s="32"/>
      <c r="C4" s="32"/>
      <c r="D4" s="32"/>
    </row>
    <row r="5" spans="1:4" ht="33" customHeight="1">
      <c r="A5" s="35" t="s">
        <v>208</v>
      </c>
      <c r="B5" s="35"/>
      <c r="C5" s="35"/>
      <c r="D5" s="2"/>
    </row>
    <row r="7" spans="1:3" ht="15">
      <c r="A7" s="3" t="s">
        <v>3</v>
      </c>
      <c r="B7" s="3" t="s">
        <v>4</v>
      </c>
      <c r="C7" s="22" t="s">
        <v>97</v>
      </c>
    </row>
    <row r="8" spans="1:3" ht="15">
      <c r="A8" s="8" t="s">
        <v>92</v>
      </c>
      <c r="B8" s="3" t="s">
        <v>95</v>
      </c>
      <c r="C8" s="22" t="s">
        <v>128</v>
      </c>
    </row>
    <row r="9" spans="1:3" ht="15">
      <c r="A9" s="8" t="s">
        <v>94</v>
      </c>
      <c r="B9" s="3" t="s">
        <v>96</v>
      </c>
      <c r="C9" s="22" t="s">
        <v>129</v>
      </c>
    </row>
    <row r="11" spans="1:3" ht="15">
      <c r="A11" s="42" t="s">
        <v>203</v>
      </c>
      <c r="B11" s="42"/>
      <c r="C11" s="42"/>
    </row>
    <row r="12" spans="1:3" ht="15">
      <c r="A12" s="34" t="s">
        <v>90</v>
      </c>
      <c r="B12" s="34"/>
      <c r="C12" s="34"/>
    </row>
    <row r="13" spans="1:3" ht="15">
      <c r="A13" s="34" t="s">
        <v>91</v>
      </c>
      <c r="B13" s="34"/>
      <c r="C13" s="34"/>
    </row>
  </sheetData>
  <sheetProtection/>
  <mergeCells count="6">
    <mergeCell ref="A11:C11"/>
    <mergeCell ref="A12:C12"/>
    <mergeCell ref="A13:C13"/>
    <mergeCell ref="A4:D4"/>
    <mergeCell ref="A5:C5"/>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5" sqref="A5:E5"/>
    </sheetView>
  </sheetViews>
  <sheetFormatPr defaultColWidth="9.00390625" defaultRowHeight="15.75"/>
  <cols>
    <col min="1" max="1" width="6.625" style="0" customWidth="1"/>
    <col min="2" max="2" width="29.625" style="0" customWidth="1"/>
    <col min="3" max="3" width="18.25390625" style="0" customWidth="1"/>
    <col min="4" max="4" width="11.25390625" style="0" customWidth="1"/>
    <col min="5" max="5" width="16.50390625" style="0" customWidth="1"/>
  </cols>
  <sheetData>
    <row r="1" spans="1:5" ht="15">
      <c r="A1" t="s">
        <v>0</v>
      </c>
      <c r="E1" t="s">
        <v>44</v>
      </c>
    </row>
    <row r="2" spans="1:2" ht="15">
      <c r="A2" s="1" t="s">
        <v>1</v>
      </c>
      <c r="B2" s="1"/>
    </row>
    <row r="4" spans="1:4" ht="15">
      <c r="A4" s="32" t="s">
        <v>2</v>
      </c>
      <c r="B4" s="32"/>
      <c r="C4" s="32"/>
      <c r="D4" s="32"/>
    </row>
    <row r="5" spans="1:5" ht="36.75" customHeight="1">
      <c r="A5" s="35" t="s">
        <v>208</v>
      </c>
      <c r="B5" s="35"/>
      <c r="C5" s="35"/>
      <c r="D5" s="35"/>
      <c r="E5" s="35"/>
    </row>
    <row r="7" spans="1:6" ht="30.75">
      <c r="A7" s="6" t="s">
        <v>3</v>
      </c>
      <c r="B7" s="6" t="s">
        <v>4</v>
      </c>
      <c r="C7" s="18" t="s">
        <v>105</v>
      </c>
      <c r="D7" s="6" t="s">
        <v>100</v>
      </c>
      <c r="E7" s="18" t="s">
        <v>101</v>
      </c>
      <c r="F7" s="15"/>
    </row>
    <row r="8" spans="1:8" ht="15">
      <c r="A8" s="10" t="s">
        <v>102</v>
      </c>
      <c r="B8" s="3" t="s">
        <v>93</v>
      </c>
      <c r="C8" s="27" t="s">
        <v>176</v>
      </c>
      <c r="D8" s="27">
        <v>240</v>
      </c>
      <c r="E8" s="27">
        <v>1.3</v>
      </c>
      <c r="F8" s="15"/>
      <c r="H8">
        <f>180/12</f>
        <v>15</v>
      </c>
    </row>
    <row r="9" spans="1:8" ht="15">
      <c r="A9" s="10" t="s">
        <v>103</v>
      </c>
      <c r="B9" s="3" t="s">
        <v>104</v>
      </c>
      <c r="C9" s="27">
        <v>1</v>
      </c>
      <c r="D9" s="27">
        <v>1</v>
      </c>
      <c r="E9" s="27">
        <v>700</v>
      </c>
      <c r="F9" s="15"/>
      <c r="H9">
        <f>12*20</f>
        <v>240</v>
      </c>
    </row>
    <row r="10" ht="15">
      <c r="H10">
        <f>320/240</f>
        <v>1.3333333333333333</v>
      </c>
    </row>
    <row r="11" spans="3:5" ht="15">
      <c r="C11" s="33" t="s">
        <v>203</v>
      </c>
      <c r="D11" s="33"/>
      <c r="E11" s="33"/>
    </row>
    <row r="12" spans="3:5" ht="15">
      <c r="C12" s="44" t="s">
        <v>38</v>
      </c>
      <c r="D12" s="44"/>
      <c r="E12" s="44"/>
    </row>
    <row r="13" spans="3:5" ht="15">
      <c r="C13" s="44" t="s">
        <v>39</v>
      </c>
      <c r="D13" s="44"/>
      <c r="E13" s="44"/>
    </row>
  </sheetData>
  <sheetProtection/>
  <mergeCells count="5">
    <mergeCell ref="A4:D4"/>
    <mergeCell ref="C11:E11"/>
    <mergeCell ref="C12:E12"/>
    <mergeCell ref="C13:E13"/>
    <mergeCell ref="A5:E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4"/>
  <sheetViews>
    <sheetView zoomScalePageLayoutView="0" workbookViewId="0" topLeftCell="A1">
      <selection activeCell="A5" sqref="A5:G5"/>
    </sheetView>
  </sheetViews>
  <sheetFormatPr defaultColWidth="9.00390625" defaultRowHeight="15.75"/>
  <cols>
    <col min="1" max="1" width="4.25390625" style="0" customWidth="1"/>
    <col min="2" max="2" width="24.25390625" style="0" customWidth="1"/>
    <col min="3" max="3" width="12.75390625" style="0" customWidth="1"/>
  </cols>
  <sheetData>
    <row r="1" spans="1:6" ht="15">
      <c r="A1" t="s">
        <v>0</v>
      </c>
      <c r="F1" t="s">
        <v>44</v>
      </c>
    </row>
    <row r="2" spans="1:2" ht="15">
      <c r="A2" s="1" t="s">
        <v>1</v>
      </c>
      <c r="B2" s="1"/>
    </row>
    <row r="4" spans="1:7" ht="15">
      <c r="A4" s="32" t="s">
        <v>2</v>
      </c>
      <c r="B4" s="32"/>
      <c r="C4" s="32"/>
      <c r="D4" s="32"/>
      <c r="E4" s="32"/>
      <c r="F4" s="32"/>
      <c r="G4" s="32"/>
    </row>
    <row r="5" spans="1:7" ht="33.75" customHeight="1">
      <c r="A5" s="35" t="s">
        <v>207</v>
      </c>
      <c r="B5" s="35"/>
      <c r="C5" s="35"/>
      <c r="D5" s="35"/>
      <c r="E5" s="35"/>
      <c r="F5" s="35"/>
      <c r="G5" s="35"/>
    </row>
    <row r="7" spans="1:7" ht="15">
      <c r="A7" s="51" t="s">
        <v>106</v>
      </c>
      <c r="B7" s="49" t="s">
        <v>107</v>
      </c>
      <c r="C7" s="47" t="s">
        <v>108</v>
      </c>
      <c r="D7" s="45" t="s">
        <v>109</v>
      </c>
      <c r="E7" s="46"/>
      <c r="F7" s="45" t="s">
        <v>89</v>
      </c>
      <c r="G7" s="46"/>
    </row>
    <row r="8" spans="1:7" ht="15">
      <c r="A8" s="52"/>
      <c r="B8" s="50"/>
      <c r="C8" s="48"/>
      <c r="D8" s="3" t="s">
        <v>112</v>
      </c>
      <c r="E8" s="3" t="s">
        <v>113</v>
      </c>
      <c r="F8" s="3" t="s">
        <v>112</v>
      </c>
      <c r="G8" s="16" t="s">
        <v>114</v>
      </c>
    </row>
    <row r="9" spans="1:7" ht="15">
      <c r="A9" s="23">
        <v>1</v>
      </c>
      <c r="B9" s="3" t="s">
        <v>110</v>
      </c>
      <c r="C9" s="27">
        <v>1</v>
      </c>
      <c r="D9" s="27"/>
      <c r="E9" s="27">
        <v>1</v>
      </c>
      <c r="F9" s="27"/>
      <c r="G9" s="27">
        <v>0.3</v>
      </c>
    </row>
    <row r="10" spans="1:7" ht="15">
      <c r="A10" s="23">
        <v>2</v>
      </c>
      <c r="B10" s="3" t="s">
        <v>111</v>
      </c>
      <c r="C10" s="27"/>
      <c r="D10" s="27"/>
      <c r="E10" s="27"/>
      <c r="F10" s="27"/>
      <c r="G10" s="27"/>
    </row>
    <row r="12" spans="4:7" ht="15">
      <c r="D12" s="33" t="s">
        <v>203</v>
      </c>
      <c r="E12" s="33"/>
      <c r="F12" s="33"/>
      <c r="G12" s="33"/>
    </row>
    <row r="13" spans="4:7" ht="15">
      <c r="D13" s="44" t="s">
        <v>38</v>
      </c>
      <c r="E13" s="44"/>
      <c r="F13" s="44"/>
      <c r="G13" s="44"/>
    </row>
    <row r="14" spans="4:7" ht="15">
      <c r="D14" s="44" t="s">
        <v>39</v>
      </c>
      <c r="E14" s="44"/>
      <c r="F14" s="44"/>
      <c r="G14" s="44"/>
    </row>
  </sheetData>
  <sheetProtection/>
  <mergeCells count="10">
    <mergeCell ref="D13:G13"/>
    <mergeCell ref="D14:G14"/>
    <mergeCell ref="F7:G7"/>
    <mergeCell ref="A4:G4"/>
    <mergeCell ref="A5:G5"/>
    <mergeCell ref="D12:G12"/>
    <mergeCell ref="C7:C8"/>
    <mergeCell ref="B7:B8"/>
    <mergeCell ref="A7:A8"/>
    <mergeCell ref="D7:E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D5"/>
    </sheetView>
  </sheetViews>
  <sheetFormatPr defaultColWidth="9.00390625" defaultRowHeight="15.75"/>
  <cols>
    <col min="1" max="1" width="5.125" style="0" customWidth="1"/>
    <col min="2" max="2" width="47.25390625" style="0" customWidth="1"/>
    <col min="3" max="3" width="16.25390625" style="0" customWidth="1"/>
    <col min="4" max="4" width="13.125" style="0" customWidth="1"/>
  </cols>
  <sheetData>
    <row r="1" spans="1:4" ht="15">
      <c r="A1" t="s">
        <v>0</v>
      </c>
      <c r="D1" t="s">
        <v>44</v>
      </c>
    </row>
    <row r="2" spans="1:2" ht="15">
      <c r="A2" s="1" t="s">
        <v>1</v>
      </c>
      <c r="B2" s="1"/>
    </row>
    <row r="4" spans="1:7" ht="15">
      <c r="A4" s="32" t="s">
        <v>2</v>
      </c>
      <c r="B4" s="32"/>
      <c r="C4" s="32"/>
      <c r="D4" s="32"/>
      <c r="E4" s="11"/>
      <c r="F4" s="11"/>
      <c r="G4" s="11"/>
    </row>
    <row r="5" spans="1:7" ht="32.25" customHeight="1">
      <c r="A5" s="35" t="s">
        <v>207</v>
      </c>
      <c r="B5" s="35"/>
      <c r="C5" s="35"/>
      <c r="D5" s="35"/>
      <c r="E5" s="2"/>
      <c r="F5" s="2"/>
      <c r="G5" s="2"/>
    </row>
    <row r="7" spans="1:4" ht="15">
      <c r="A7" s="6" t="s">
        <v>3</v>
      </c>
      <c r="B7" s="6" t="s">
        <v>4</v>
      </c>
      <c r="C7" s="6" t="s">
        <v>115</v>
      </c>
      <c r="D7" s="6" t="s">
        <v>116</v>
      </c>
    </row>
    <row r="8" spans="1:4" ht="15">
      <c r="A8" s="8" t="s">
        <v>117</v>
      </c>
      <c r="B8" s="8" t="s">
        <v>118</v>
      </c>
      <c r="C8" s="6" t="s">
        <v>127</v>
      </c>
      <c r="D8" s="6"/>
    </row>
    <row r="9" spans="1:4" ht="15">
      <c r="A9" s="8" t="s">
        <v>119</v>
      </c>
      <c r="B9" s="8" t="s">
        <v>120</v>
      </c>
      <c r="C9" s="6" t="s">
        <v>127</v>
      </c>
      <c r="D9" s="6"/>
    </row>
    <row r="10" spans="1:4" ht="15">
      <c r="A10" s="8" t="s">
        <v>121</v>
      </c>
      <c r="B10" s="8" t="s">
        <v>122</v>
      </c>
      <c r="C10" s="6" t="s">
        <v>127</v>
      </c>
      <c r="D10" s="6"/>
    </row>
    <row r="11" spans="1:4" ht="15">
      <c r="A11" s="8" t="s">
        <v>123</v>
      </c>
      <c r="B11" s="8" t="s">
        <v>124</v>
      </c>
      <c r="C11" s="6"/>
      <c r="D11" s="6" t="s">
        <v>127</v>
      </c>
    </row>
    <row r="13" spans="2:8" ht="15">
      <c r="B13" s="42" t="s">
        <v>203</v>
      </c>
      <c r="C13" s="42"/>
      <c r="D13" s="42"/>
      <c r="E13" s="13"/>
      <c r="F13" s="13"/>
      <c r="G13" s="13"/>
      <c r="H13" s="13"/>
    </row>
    <row r="14" spans="2:4" ht="15">
      <c r="B14" s="44" t="s">
        <v>125</v>
      </c>
      <c r="C14" s="44"/>
      <c r="D14" s="44"/>
    </row>
    <row r="15" spans="2:4" ht="15">
      <c r="B15" s="44" t="s">
        <v>126</v>
      </c>
      <c r="C15" s="44"/>
      <c r="D15" s="44"/>
    </row>
  </sheetData>
  <sheetProtection/>
  <mergeCells count="5">
    <mergeCell ref="B15:D15"/>
    <mergeCell ref="A4:D4"/>
    <mergeCell ref="A5:D5"/>
    <mergeCell ref="B13:D13"/>
    <mergeCell ref="B14:D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7"/>
  <sheetViews>
    <sheetView zoomScalePageLayoutView="0" workbookViewId="0" topLeftCell="A1">
      <selection activeCell="A5" sqref="A5:P5"/>
    </sheetView>
  </sheetViews>
  <sheetFormatPr defaultColWidth="9.00390625" defaultRowHeight="15.75"/>
  <cols>
    <col min="1" max="1" width="4.50390625" style="0" customWidth="1"/>
    <col min="2" max="2" width="23.125" style="0" customWidth="1"/>
    <col min="3" max="3" width="5.625" style="0" customWidth="1"/>
    <col min="4" max="8" width="3.625" style="0" customWidth="1"/>
    <col min="9" max="9" width="5.125" style="0" customWidth="1"/>
    <col min="10" max="12" width="5.00390625" style="7" customWidth="1"/>
    <col min="13" max="14" width="4.75390625" style="0" customWidth="1"/>
    <col min="15" max="15" width="5.625" style="0" customWidth="1"/>
    <col min="16" max="16" width="4.75390625" style="0" customWidth="1"/>
  </cols>
  <sheetData>
    <row r="1" spans="1:15" ht="15">
      <c r="A1" t="s">
        <v>0</v>
      </c>
      <c r="O1" t="s">
        <v>165</v>
      </c>
    </row>
    <row r="2" spans="1:2" ht="15">
      <c r="A2" s="1" t="s">
        <v>1</v>
      </c>
      <c r="B2" s="1"/>
    </row>
    <row r="4" spans="1:16" ht="15">
      <c r="A4" s="32" t="s">
        <v>2</v>
      </c>
      <c r="B4" s="32"/>
      <c r="C4" s="32"/>
      <c r="D4" s="32"/>
      <c r="E4" s="32"/>
      <c r="F4" s="32"/>
      <c r="G4" s="32"/>
      <c r="H4" s="32"/>
      <c r="I4" s="32"/>
      <c r="J4" s="32"/>
      <c r="K4" s="32"/>
      <c r="L4" s="32"/>
      <c r="M4" s="32"/>
      <c r="N4" s="32"/>
      <c r="O4" s="32"/>
      <c r="P4" s="32"/>
    </row>
    <row r="5" spans="1:16" ht="32.25" customHeight="1">
      <c r="A5" s="35" t="s">
        <v>206</v>
      </c>
      <c r="B5" s="35"/>
      <c r="C5" s="35"/>
      <c r="D5" s="35"/>
      <c r="E5" s="35"/>
      <c r="F5" s="35"/>
      <c r="G5" s="35"/>
      <c r="H5" s="35"/>
      <c r="I5" s="35"/>
      <c r="J5" s="35"/>
      <c r="K5" s="35"/>
      <c r="L5" s="35"/>
      <c r="M5" s="35"/>
      <c r="N5" s="35"/>
      <c r="O5" s="35"/>
      <c r="P5" s="35"/>
    </row>
    <row r="7" spans="1:16" ht="15">
      <c r="A7" s="36" t="s">
        <v>3</v>
      </c>
      <c r="B7" s="36" t="s">
        <v>4</v>
      </c>
      <c r="C7" s="53" t="s">
        <v>23</v>
      </c>
      <c r="D7" s="38" t="s">
        <v>132</v>
      </c>
      <c r="E7" s="39"/>
      <c r="F7" s="39"/>
      <c r="G7" s="39"/>
      <c r="H7" s="39"/>
      <c r="I7" s="40"/>
      <c r="J7" s="55" t="s">
        <v>139</v>
      </c>
      <c r="K7" s="56"/>
      <c r="L7" s="57"/>
      <c r="M7" s="38" t="s">
        <v>143</v>
      </c>
      <c r="N7" s="39"/>
      <c r="O7" s="39"/>
      <c r="P7" s="40"/>
    </row>
    <row r="8" spans="1:16" ht="30.75">
      <c r="A8" s="37"/>
      <c r="B8" s="37"/>
      <c r="C8" s="54"/>
      <c r="D8" s="6" t="s">
        <v>133</v>
      </c>
      <c r="E8" s="6" t="s">
        <v>134</v>
      </c>
      <c r="F8" s="6" t="s">
        <v>135</v>
      </c>
      <c r="G8" s="6" t="s">
        <v>136</v>
      </c>
      <c r="H8" s="6" t="s">
        <v>137</v>
      </c>
      <c r="I8" s="18" t="s">
        <v>138</v>
      </c>
      <c r="J8" s="18" t="s">
        <v>140</v>
      </c>
      <c r="K8" s="18" t="s">
        <v>141</v>
      </c>
      <c r="L8" s="18" t="s">
        <v>142</v>
      </c>
      <c r="M8" s="18" t="s">
        <v>144</v>
      </c>
      <c r="N8" s="18" t="s">
        <v>145</v>
      </c>
      <c r="O8" s="18" t="s">
        <v>146</v>
      </c>
      <c r="P8" s="18" t="s">
        <v>147</v>
      </c>
    </row>
    <row r="9" spans="1:16" ht="30.75">
      <c r="A9" s="6"/>
      <c r="B9" s="9" t="s">
        <v>148</v>
      </c>
      <c r="C9" s="6">
        <f>SUM(C10+C21+C24)</f>
        <v>27</v>
      </c>
      <c r="D9" s="23">
        <f aca="true" t="shared" si="0" ref="D9:P9">SUM(D10+D21+D24)</f>
        <v>0</v>
      </c>
      <c r="E9" s="23">
        <f t="shared" si="0"/>
        <v>1</v>
      </c>
      <c r="F9" s="23">
        <f t="shared" si="0"/>
        <v>20</v>
      </c>
      <c r="G9" s="23">
        <f t="shared" si="0"/>
        <v>6</v>
      </c>
      <c r="H9" s="23">
        <f t="shared" si="0"/>
        <v>0</v>
      </c>
      <c r="I9" s="23">
        <f t="shared" si="0"/>
        <v>0</v>
      </c>
      <c r="J9" s="23">
        <f t="shared" si="0"/>
        <v>21</v>
      </c>
      <c r="K9" s="23">
        <f t="shared" si="0"/>
        <v>6</v>
      </c>
      <c r="L9" s="23">
        <f t="shared" si="0"/>
        <v>0</v>
      </c>
      <c r="M9" s="23">
        <f t="shared" si="0"/>
        <v>5</v>
      </c>
      <c r="N9" s="23">
        <f t="shared" si="0"/>
        <v>19</v>
      </c>
      <c r="O9" s="23">
        <f t="shared" si="0"/>
        <v>1</v>
      </c>
      <c r="P9" s="23">
        <f t="shared" si="0"/>
        <v>2</v>
      </c>
    </row>
    <row r="10" spans="1:16" ht="42" customHeight="1">
      <c r="A10" s="10" t="s">
        <v>10</v>
      </c>
      <c r="B10" s="9" t="s">
        <v>149</v>
      </c>
      <c r="C10" s="10">
        <f>SUM(C11:C20)</f>
        <v>22</v>
      </c>
      <c r="D10" s="10">
        <f aca="true" t="shared" si="1" ref="D10:P10">SUM(D11:D20)</f>
        <v>0</v>
      </c>
      <c r="E10" s="10">
        <f t="shared" si="1"/>
        <v>0</v>
      </c>
      <c r="F10" s="10">
        <f t="shared" si="1"/>
        <v>18</v>
      </c>
      <c r="G10" s="10">
        <f t="shared" si="1"/>
        <v>4</v>
      </c>
      <c r="H10" s="10">
        <f t="shared" si="1"/>
        <v>0</v>
      </c>
      <c r="I10" s="10">
        <f t="shared" si="1"/>
        <v>0</v>
      </c>
      <c r="J10" s="10">
        <f>SUM(J11:J20)</f>
        <v>21</v>
      </c>
      <c r="K10" s="10">
        <f t="shared" si="1"/>
        <v>1</v>
      </c>
      <c r="L10" s="10">
        <f t="shared" si="1"/>
        <v>0</v>
      </c>
      <c r="M10" s="10">
        <f t="shared" si="1"/>
        <v>5</v>
      </c>
      <c r="N10" s="10">
        <f>SUM(N11:N20)</f>
        <v>14</v>
      </c>
      <c r="O10" s="10">
        <f t="shared" si="1"/>
        <v>1</v>
      </c>
      <c r="P10" s="10">
        <f t="shared" si="1"/>
        <v>2</v>
      </c>
    </row>
    <row r="11" spans="1:16" s="26" customFormat="1" ht="15">
      <c r="A11" s="24">
        <v>4</v>
      </c>
      <c r="B11" s="16" t="s">
        <v>150</v>
      </c>
      <c r="C11" s="24">
        <v>3</v>
      </c>
      <c r="D11" s="24"/>
      <c r="E11" s="24"/>
      <c r="F11" s="24">
        <v>2</v>
      </c>
      <c r="G11" s="24">
        <v>1</v>
      </c>
      <c r="H11" s="24"/>
      <c r="I11" s="24"/>
      <c r="J11" s="25">
        <v>3</v>
      </c>
      <c r="K11" s="25"/>
      <c r="L11" s="25"/>
      <c r="M11" s="24">
        <v>2</v>
      </c>
      <c r="N11" s="24">
        <v>1</v>
      </c>
      <c r="O11" s="24"/>
      <c r="P11" s="24"/>
    </row>
    <row r="12" spans="1:16" s="26" customFormat="1" ht="15">
      <c r="A12" s="24">
        <v>2</v>
      </c>
      <c r="B12" s="16" t="s">
        <v>151</v>
      </c>
      <c r="C12" s="24">
        <v>1</v>
      </c>
      <c r="D12" s="24"/>
      <c r="E12" s="24"/>
      <c r="F12" s="24">
        <v>1</v>
      </c>
      <c r="G12" s="24"/>
      <c r="H12" s="24"/>
      <c r="I12" s="24"/>
      <c r="J12" s="25">
        <v>1</v>
      </c>
      <c r="K12" s="25"/>
      <c r="L12" s="25"/>
      <c r="M12" s="24"/>
      <c r="N12" s="24">
        <v>1</v>
      </c>
      <c r="O12" s="24"/>
      <c r="P12" s="24"/>
    </row>
    <row r="13" spans="1:16" s="26" customFormat="1" ht="15">
      <c r="A13" s="24">
        <v>3</v>
      </c>
      <c r="B13" s="16" t="s">
        <v>152</v>
      </c>
      <c r="C13" s="24">
        <v>2</v>
      </c>
      <c r="D13" s="24"/>
      <c r="E13" s="24"/>
      <c r="F13" s="24">
        <v>2</v>
      </c>
      <c r="G13" s="24"/>
      <c r="H13" s="24"/>
      <c r="I13" s="24"/>
      <c r="J13" s="25">
        <v>2</v>
      </c>
      <c r="K13" s="25"/>
      <c r="L13" s="25"/>
      <c r="M13" s="24">
        <v>1</v>
      </c>
      <c r="N13" s="24">
        <v>1</v>
      </c>
      <c r="O13" s="24"/>
      <c r="P13" s="24"/>
    </row>
    <row r="14" spans="1:16" s="26" customFormat="1" ht="15">
      <c r="A14" s="24">
        <v>4</v>
      </c>
      <c r="B14" s="16" t="s">
        <v>168</v>
      </c>
      <c r="C14" s="24">
        <v>2</v>
      </c>
      <c r="D14" s="24"/>
      <c r="E14" s="24"/>
      <c r="F14" s="24">
        <v>2</v>
      </c>
      <c r="G14" s="24"/>
      <c r="H14" s="24"/>
      <c r="I14" s="24"/>
      <c r="J14" s="25">
        <v>2</v>
      </c>
      <c r="K14" s="25"/>
      <c r="L14" s="25"/>
      <c r="M14" s="24"/>
      <c r="N14" s="24">
        <v>2</v>
      </c>
      <c r="O14" s="24"/>
      <c r="P14" s="24"/>
    </row>
    <row r="15" spans="1:16" s="26" customFormat="1" ht="15">
      <c r="A15" s="24">
        <v>5</v>
      </c>
      <c r="B15" s="16" t="s">
        <v>169</v>
      </c>
      <c r="C15" s="24">
        <v>2</v>
      </c>
      <c r="D15" s="24"/>
      <c r="E15" s="24"/>
      <c r="F15" s="24">
        <v>2</v>
      </c>
      <c r="G15" s="24"/>
      <c r="H15" s="24"/>
      <c r="I15" s="24"/>
      <c r="J15" s="25">
        <v>2</v>
      </c>
      <c r="K15" s="25"/>
      <c r="L15" s="25"/>
      <c r="M15" s="24"/>
      <c r="N15" s="24">
        <v>2</v>
      </c>
      <c r="O15" s="24"/>
      <c r="P15" s="24"/>
    </row>
    <row r="16" spans="1:16" s="26" customFormat="1" ht="15">
      <c r="A16" s="24">
        <v>6</v>
      </c>
      <c r="B16" s="16" t="s">
        <v>170</v>
      </c>
      <c r="C16" s="24">
        <v>5</v>
      </c>
      <c r="D16" s="24"/>
      <c r="E16" s="24"/>
      <c r="F16" s="24">
        <v>4</v>
      </c>
      <c r="G16" s="24">
        <v>1</v>
      </c>
      <c r="H16" s="24"/>
      <c r="I16" s="24"/>
      <c r="J16" s="25">
        <v>5</v>
      </c>
      <c r="K16" s="25"/>
      <c r="L16" s="25"/>
      <c r="M16" s="24">
        <v>1</v>
      </c>
      <c r="N16" s="24">
        <v>2</v>
      </c>
      <c r="O16" s="24"/>
      <c r="P16" s="24">
        <v>2</v>
      </c>
    </row>
    <row r="17" spans="1:16" s="26" customFormat="1" ht="15">
      <c r="A17" s="24">
        <v>7</v>
      </c>
      <c r="B17" s="16" t="s">
        <v>171</v>
      </c>
      <c r="C17" s="24">
        <v>2</v>
      </c>
      <c r="D17" s="24"/>
      <c r="E17" s="24"/>
      <c r="F17" s="24">
        <v>2</v>
      </c>
      <c r="G17" s="24"/>
      <c r="H17" s="24"/>
      <c r="I17" s="24"/>
      <c r="J17" s="25">
        <v>2</v>
      </c>
      <c r="K17" s="25"/>
      <c r="L17" s="25"/>
      <c r="M17" s="24"/>
      <c r="N17" s="24">
        <v>2</v>
      </c>
      <c r="O17" s="24"/>
      <c r="P17" s="24"/>
    </row>
    <row r="18" spans="1:16" s="26" customFormat="1" ht="15">
      <c r="A18" s="24">
        <v>8</v>
      </c>
      <c r="B18" s="16" t="s">
        <v>172</v>
      </c>
      <c r="C18" s="24">
        <v>1</v>
      </c>
      <c r="D18" s="24"/>
      <c r="E18" s="24"/>
      <c r="F18" s="24"/>
      <c r="G18" s="24">
        <v>1</v>
      </c>
      <c r="H18" s="24"/>
      <c r="I18" s="24"/>
      <c r="J18" s="25">
        <v>1</v>
      </c>
      <c r="K18" s="25"/>
      <c r="L18" s="25"/>
      <c r="M18" s="24">
        <v>1</v>
      </c>
      <c r="N18" s="24"/>
      <c r="O18" s="24"/>
      <c r="P18" s="24"/>
    </row>
    <row r="19" spans="1:16" ht="15">
      <c r="A19" s="19">
        <v>9</v>
      </c>
      <c r="B19" s="3" t="s">
        <v>175</v>
      </c>
      <c r="C19" s="19">
        <v>2</v>
      </c>
      <c r="D19" s="19"/>
      <c r="E19" s="19"/>
      <c r="F19" s="19">
        <v>2</v>
      </c>
      <c r="G19" s="19"/>
      <c r="H19" s="19"/>
      <c r="I19" s="19"/>
      <c r="J19" s="18">
        <v>2</v>
      </c>
      <c r="K19" s="18"/>
      <c r="L19" s="18"/>
      <c r="M19" s="19"/>
      <c r="N19" s="19">
        <v>1</v>
      </c>
      <c r="O19" s="19">
        <v>1</v>
      </c>
      <c r="P19" s="19"/>
    </row>
    <row r="20" spans="1:16" ht="15">
      <c r="A20" s="19">
        <v>10</v>
      </c>
      <c r="B20" s="3" t="s">
        <v>173</v>
      </c>
      <c r="C20" s="19">
        <v>2</v>
      </c>
      <c r="D20" s="19"/>
      <c r="E20" s="19"/>
      <c r="F20" s="19">
        <v>1</v>
      </c>
      <c r="G20" s="19">
        <v>1</v>
      </c>
      <c r="H20" s="19"/>
      <c r="I20" s="19"/>
      <c r="J20" s="18">
        <v>1</v>
      </c>
      <c r="K20" s="18">
        <v>1</v>
      </c>
      <c r="L20" s="18"/>
      <c r="M20" s="19"/>
      <c r="N20" s="19">
        <v>2</v>
      </c>
      <c r="O20" s="19"/>
      <c r="P20" s="19"/>
    </row>
    <row r="21" spans="1:16" ht="15">
      <c r="A21" s="10" t="s">
        <v>12</v>
      </c>
      <c r="B21" s="8" t="s">
        <v>153</v>
      </c>
      <c r="C21" s="10">
        <f>SUM(C22:C23)</f>
        <v>3</v>
      </c>
      <c r="D21" s="10">
        <f aca="true" t="shared" si="2" ref="D21:P21">SUM(D22:D23)</f>
        <v>0</v>
      </c>
      <c r="E21" s="10">
        <f t="shared" si="2"/>
        <v>1</v>
      </c>
      <c r="F21" s="10">
        <f t="shared" si="2"/>
        <v>2</v>
      </c>
      <c r="G21" s="10">
        <f t="shared" si="2"/>
        <v>0</v>
      </c>
      <c r="H21" s="10">
        <f t="shared" si="2"/>
        <v>0</v>
      </c>
      <c r="I21" s="10">
        <f t="shared" si="2"/>
        <v>0</v>
      </c>
      <c r="J21" s="10">
        <f t="shared" si="2"/>
        <v>0</v>
      </c>
      <c r="K21" s="10">
        <f t="shared" si="2"/>
        <v>3</v>
      </c>
      <c r="L21" s="10">
        <f t="shared" si="2"/>
        <v>0</v>
      </c>
      <c r="M21" s="10">
        <f t="shared" si="2"/>
        <v>0</v>
      </c>
      <c r="N21" s="10">
        <f t="shared" si="2"/>
        <v>3</v>
      </c>
      <c r="O21" s="10">
        <f t="shared" si="2"/>
        <v>0</v>
      </c>
      <c r="P21" s="10">
        <f t="shared" si="2"/>
        <v>0</v>
      </c>
    </row>
    <row r="22" spans="1:16" ht="15">
      <c r="A22" s="6">
        <v>1</v>
      </c>
      <c r="B22" s="3" t="s">
        <v>154</v>
      </c>
      <c r="C22" s="6">
        <v>1</v>
      </c>
      <c r="D22" s="6"/>
      <c r="E22" s="6">
        <v>1</v>
      </c>
      <c r="F22" s="6"/>
      <c r="G22" s="6"/>
      <c r="H22" s="6"/>
      <c r="I22" s="6"/>
      <c r="J22" s="18"/>
      <c r="K22" s="18">
        <v>1</v>
      </c>
      <c r="L22" s="18"/>
      <c r="M22" s="6"/>
      <c r="N22" s="6">
        <v>1</v>
      </c>
      <c r="O22" s="6"/>
      <c r="P22" s="6"/>
    </row>
    <row r="23" spans="1:16" ht="15">
      <c r="A23" s="6">
        <v>2</v>
      </c>
      <c r="B23" s="3" t="s">
        <v>155</v>
      </c>
      <c r="C23" s="6">
        <v>2</v>
      </c>
      <c r="D23" s="6"/>
      <c r="E23" s="6"/>
      <c r="F23" s="6">
        <v>2</v>
      </c>
      <c r="G23" s="6"/>
      <c r="H23" s="6"/>
      <c r="I23" s="6"/>
      <c r="J23" s="18"/>
      <c r="K23" s="18">
        <v>2</v>
      </c>
      <c r="L23" s="18"/>
      <c r="M23" s="6"/>
      <c r="N23" s="6">
        <v>2</v>
      </c>
      <c r="O23" s="6"/>
      <c r="P23" s="6"/>
    </row>
    <row r="24" spans="1:16" ht="15">
      <c r="A24" s="10" t="s">
        <v>13</v>
      </c>
      <c r="B24" s="8" t="s">
        <v>156</v>
      </c>
      <c r="C24" s="10">
        <f>SUM(C25:C33)</f>
        <v>2</v>
      </c>
      <c r="D24" s="10">
        <f aca="true" t="shared" si="3" ref="D24:P24">SUM(D25:D33)</f>
        <v>0</v>
      </c>
      <c r="E24" s="10">
        <f t="shared" si="3"/>
        <v>0</v>
      </c>
      <c r="F24" s="10">
        <f t="shared" si="3"/>
        <v>0</v>
      </c>
      <c r="G24" s="10">
        <f t="shared" si="3"/>
        <v>2</v>
      </c>
      <c r="H24" s="10">
        <f t="shared" si="3"/>
        <v>0</v>
      </c>
      <c r="I24" s="10">
        <f t="shared" si="3"/>
        <v>0</v>
      </c>
      <c r="J24" s="10">
        <f t="shared" si="3"/>
        <v>0</v>
      </c>
      <c r="K24" s="10">
        <f t="shared" si="3"/>
        <v>2</v>
      </c>
      <c r="L24" s="10">
        <f t="shared" si="3"/>
        <v>0</v>
      </c>
      <c r="M24" s="10">
        <f t="shared" si="3"/>
        <v>0</v>
      </c>
      <c r="N24" s="10">
        <f t="shared" si="3"/>
        <v>2</v>
      </c>
      <c r="O24" s="10">
        <f t="shared" si="3"/>
        <v>0</v>
      </c>
      <c r="P24" s="10">
        <f t="shared" si="3"/>
        <v>0</v>
      </c>
    </row>
    <row r="25" spans="1:16" ht="15">
      <c r="A25" s="6">
        <v>1</v>
      </c>
      <c r="B25" s="3" t="s">
        <v>157</v>
      </c>
      <c r="C25" s="6"/>
      <c r="D25" s="6"/>
      <c r="E25" s="6"/>
      <c r="F25" s="6"/>
      <c r="G25" s="6"/>
      <c r="H25" s="6"/>
      <c r="I25" s="6"/>
      <c r="J25" s="18"/>
      <c r="K25" s="18"/>
      <c r="L25" s="18"/>
      <c r="M25" s="6"/>
      <c r="N25" s="6"/>
      <c r="O25" s="6"/>
      <c r="P25" s="6"/>
    </row>
    <row r="26" spans="1:16" ht="15">
      <c r="A26" s="6">
        <v>2</v>
      </c>
      <c r="B26" s="3" t="s">
        <v>158</v>
      </c>
      <c r="C26" s="6">
        <v>1</v>
      </c>
      <c r="D26" s="6"/>
      <c r="E26" s="6"/>
      <c r="F26" s="6"/>
      <c r="G26" s="6">
        <v>1</v>
      </c>
      <c r="H26" s="6"/>
      <c r="I26" s="6"/>
      <c r="J26" s="18"/>
      <c r="K26" s="18">
        <v>1</v>
      </c>
      <c r="L26" s="18"/>
      <c r="M26" s="6"/>
      <c r="N26" s="6">
        <v>1</v>
      </c>
      <c r="O26" s="6"/>
      <c r="P26" s="6"/>
    </row>
    <row r="27" spans="1:16" ht="15">
      <c r="A27" s="6">
        <v>3</v>
      </c>
      <c r="B27" s="3" t="s">
        <v>159</v>
      </c>
      <c r="C27" s="6"/>
      <c r="D27" s="6"/>
      <c r="E27" s="6"/>
      <c r="F27" s="6"/>
      <c r="G27" s="6"/>
      <c r="H27" s="6"/>
      <c r="I27" s="6"/>
      <c r="J27" s="18"/>
      <c r="K27" s="18"/>
      <c r="L27" s="18"/>
      <c r="M27" s="6"/>
      <c r="N27" s="6"/>
      <c r="O27" s="6"/>
      <c r="P27" s="6"/>
    </row>
    <row r="28" spans="1:16" ht="15">
      <c r="A28" s="6">
        <v>4</v>
      </c>
      <c r="B28" s="3" t="s">
        <v>160</v>
      </c>
      <c r="C28" s="6"/>
      <c r="D28" s="6"/>
      <c r="E28" s="6"/>
      <c r="F28" s="6"/>
      <c r="G28" s="6"/>
      <c r="H28" s="6"/>
      <c r="I28" s="6"/>
      <c r="J28" s="18"/>
      <c r="K28" s="18"/>
      <c r="L28" s="18"/>
      <c r="M28" s="6"/>
      <c r="N28" s="6"/>
      <c r="O28" s="6"/>
      <c r="P28" s="6"/>
    </row>
    <row r="29" spans="1:16" ht="15">
      <c r="A29" s="6">
        <v>5</v>
      </c>
      <c r="B29" s="3" t="s">
        <v>161</v>
      </c>
      <c r="C29" s="6">
        <v>1</v>
      </c>
      <c r="D29" s="6"/>
      <c r="E29" s="6"/>
      <c r="F29" s="6"/>
      <c r="G29" s="6">
        <v>1</v>
      </c>
      <c r="H29" s="6"/>
      <c r="I29" s="6"/>
      <c r="J29" s="18"/>
      <c r="K29" s="18">
        <v>1</v>
      </c>
      <c r="L29" s="18"/>
      <c r="M29" s="6"/>
      <c r="N29" s="6">
        <v>1</v>
      </c>
      <c r="O29" s="6"/>
      <c r="P29" s="6"/>
    </row>
    <row r="30" spans="1:16" ht="30.75">
      <c r="A30" s="6">
        <v>6</v>
      </c>
      <c r="B30" s="5" t="s">
        <v>162</v>
      </c>
      <c r="C30" s="6"/>
      <c r="D30" s="6"/>
      <c r="E30" s="6"/>
      <c r="F30" s="6"/>
      <c r="G30" s="6"/>
      <c r="H30" s="6"/>
      <c r="I30" s="6"/>
      <c r="J30" s="18"/>
      <c r="K30" s="18"/>
      <c r="L30" s="18"/>
      <c r="M30" s="6"/>
      <c r="N30" s="6"/>
      <c r="O30" s="6"/>
      <c r="P30" s="6"/>
    </row>
    <row r="31" spans="1:16" ht="30.75">
      <c r="A31" s="6">
        <v>7</v>
      </c>
      <c r="B31" s="5" t="s">
        <v>163</v>
      </c>
      <c r="C31" s="6"/>
      <c r="D31" s="6"/>
      <c r="E31" s="6"/>
      <c r="F31" s="6"/>
      <c r="G31" s="6"/>
      <c r="H31" s="6"/>
      <c r="I31" s="6"/>
      <c r="J31" s="18"/>
      <c r="K31" s="18"/>
      <c r="L31" s="18"/>
      <c r="M31" s="6"/>
      <c r="N31" s="6"/>
      <c r="O31" s="6"/>
      <c r="P31" s="6"/>
    </row>
    <row r="32" spans="1:16" ht="30.75">
      <c r="A32" s="6">
        <v>8</v>
      </c>
      <c r="B32" s="5" t="s">
        <v>164</v>
      </c>
      <c r="C32" s="6"/>
      <c r="D32" s="6"/>
      <c r="E32" s="6"/>
      <c r="F32" s="6"/>
      <c r="G32" s="6"/>
      <c r="H32" s="6"/>
      <c r="I32" s="6"/>
      <c r="J32" s="18"/>
      <c r="K32" s="18"/>
      <c r="L32" s="18"/>
      <c r="M32" s="6"/>
      <c r="N32" s="6"/>
      <c r="O32" s="6"/>
      <c r="P32" s="6"/>
    </row>
    <row r="33" spans="1:16" ht="15">
      <c r="A33" s="6">
        <v>9</v>
      </c>
      <c r="B33" s="3" t="s">
        <v>167</v>
      </c>
      <c r="C33" s="6"/>
      <c r="D33" s="6"/>
      <c r="E33" s="6"/>
      <c r="F33" s="6"/>
      <c r="G33" s="6"/>
      <c r="H33" s="6"/>
      <c r="I33" s="6"/>
      <c r="J33" s="18"/>
      <c r="K33" s="18"/>
      <c r="L33" s="18"/>
      <c r="M33" s="6"/>
      <c r="N33" s="6"/>
      <c r="O33" s="6"/>
      <c r="P33" s="6"/>
    </row>
    <row r="35" spans="10:16" ht="15">
      <c r="J35" s="33" t="s">
        <v>203</v>
      </c>
      <c r="K35" s="33"/>
      <c r="L35" s="33"/>
      <c r="M35" s="33"/>
      <c r="N35" s="33"/>
      <c r="O35" s="33"/>
      <c r="P35" s="33"/>
    </row>
    <row r="36" spans="10:16" ht="15">
      <c r="J36" s="34" t="s">
        <v>38</v>
      </c>
      <c r="K36" s="34"/>
      <c r="L36" s="34"/>
      <c r="M36" s="34"/>
      <c r="N36" s="34"/>
      <c r="O36" s="34"/>
      <c r="P36" s="34"/>
    </row>
    <row r="37" spans="10:16" ht="15">
      <c r="J37" s="34" t="s">
        <v>39</v>
      </c>
      <c r="K37" s="34"/>
      <c r="L37" s="34"/>
      <c r="M37" s="34"/>
      <c r="N37" s="34"/>
      <c r="O37" s="34"/>
      <c r="P37" s="34"/>
    </row>
  </sheetData>
  <sheetProtection/>
  <mergeCells count="11">
    <mergeCell ref="J36:P36"/>
    <mergeCell ref="J37:P37"/>
    <mergeCell ref="J7:L7"/>
    <mergeCell ref="M7:P7"/>
    <mergeCell ref="A4:P4"/>
    <mergeCell ref="A5:P5"/>
    <mergeCell ref="J35:P35"/>
    <mergeCell ref="A7:A8"/>
    <mergeCell ref="B7:B8"/>
    <mergeCell ref="C7:C8"/>
    <mergeCell ref="D7:I7"/>
  </mergeCells>
  <printOptions/>
  <pageMargins left="0.4" right="0.1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2023-10-20T10:39:40Z</cp:lastPrinted>
  <dcterms:created xsi:type="dcterms:W3CDTF">2019-11-18T08:05:43Z</dcterms:created>
  <dcterms:modified xsi:type="dcterms:W3CDTF">2023-10-20T10:40:28Z</dcterms:modified>
  <cp:category/>
  <cp:version/>
  <cp:contentType/>
  <cp:contentStatus/>
</cp:coreProperties>
</file>